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0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'BRPL'!$A$1:$S$223</definedName>
    <definedName name="_xlnm.Print_Area" localSheetId="1">'BYPL'!$A$1:$Q$172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'NDPL'!$A$1:$Q$175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<sst xmlns="http://schemas.openxmlformats.org/spreadsheetml/2006/main" count="1760" uniqueCount="500">
  <si>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</si>
  <si>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</si>
  <si>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</si>
  <si>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</si>
  <si>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</si>
  <si>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</si>
  <si>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</si>
  <si>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</si>
  <si>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</si>
  <si>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</si>
  <si>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</si>
  <si>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</si>
  <si>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</si>
  <si>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</si>
  <si>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</si>
  <si>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</si>
  <si>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</si>
  <si>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</si>
  <si>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</si>
  <si>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</si>
  <si>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</si>
  <si>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</si>
  <si>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</si>
  <si>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</si>
  <si>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</si>
  <si>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</si>
  <si>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</si>
  <si>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</si>
  <si>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</si>
  <si>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</si>
  <si>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</si>
  <si>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</si>
  <si>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</si>
  <si>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</si>
  <si>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</si>
  <si>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</si>
  <si>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</si>
  <si>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</si>
  <si>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</si>
  <si>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</si>
  <si>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</si>
  <si>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</si>
  <si>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</si>
  <si>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</si>
  <si>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</si>
  <si>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</si>
  <si>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</si>
  <si>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</si>
  <si>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</si>
  <si>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</si>
  <si>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</si>
  <si>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</si>
  <si>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</si>
  <si>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</si>
  <si>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</si>
  <si>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</si>
  <si>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</si>
  <si>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</si>
  <si>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</si>
  <si>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</si>
  <si>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</si>
  <si>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</si>
  <si>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</si>
  <si>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</si>
  <si>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</si>
  <si>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</si>
  <si>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</si>
  <si>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</si>
  <si>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</si>
  <si>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</si>
  <si>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</si>
  <si>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</si>
  <si>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</si>
  <si>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</si>
  <si>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</si>
  <si>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</si>
  <si>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</si>
  <si>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</si>
  <si>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</si>
  <si>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</si>
  <si>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</si>
  <si>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</si>
  <si>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</si>
  <si>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</si>
  <si>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</si>
  <si>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</si>
  <si>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</si>
  <si>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</si>
  <si>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</si>
  <si>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</si>
  <si>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</si>
  <si>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</si>
  <si>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</si>
  <si>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</si>
  <si>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</si>
  <si>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</si>
  <si>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</si>
  <si>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</si>
  <si>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</si>
  <si>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</si>
  <si>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</si>
  <si>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</si>
  <si>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</si>
  <si>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</si>
  <si>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</si>
  <si>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</si>
  <si>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</si>
  <si>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</si>
  <si>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</si>
  <si>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</si>
  <si>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</si>
  <si>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</si>
  <si>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</si>
  <si>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</si>
  <si>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</si>
  <si>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</si>
  <si>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</si>
  <si>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</si>
  <si>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</si>
  <si>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</si>
  <si>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</si>
  <si>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</si>
  <si>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</si>
  <si>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</si>
  <si>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</si>
  <si>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</si>
  <si>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</si>
  <si>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</si>
  <si>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</si>
  <si>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</si>
  <si>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</si>
  <si>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</si>
  <si>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</si>
  <si>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</si>
  <si>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</si>
  <si>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</si>
  <si>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</si>
  <si>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</si>
  <si>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</si>
  <si>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</si>
  <si>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</si>
  <si>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</si>
  <si>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</si>
  <si>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</si>
  <si>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</si>
  <si>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</si>
  <si>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</si>
  <si>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</si>
  <si>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</si>
  <si>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</si>
  <si>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</si>
  <si>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</si>
  <si>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</si>
  <si>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</si>
  <si>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</si>
  <si>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</si>
  <si>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</si>
  <si>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</si>
  <si>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</si>
  <si>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</si>
  <si>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</si>
  <si>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</si>
  <si>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</si>
  <si>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</si>
  <si>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</si>
  <si>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</si>
  <si>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</si>
  <si>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</si>
  <si>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</si>
  <si>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</si>
  <si>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</si>
  <si>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</si>
  <si>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</si>
  <si>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</si>
  <si>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</si>
  <si>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</si>
  <si>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</si>
  <si>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</si>
  <si>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</si>
  <si>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</si>
  <si>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</si>
  <si>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</si>
  <si>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</si>
  <si>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</si>
  <si>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</si>
  <si>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</si>
  <si>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</si>
  <si>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</si>
  <si>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</si>
  <si>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</si>
  <si>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</si>
  <si>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</si>
  <si>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</si>
  <si>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</si>
  <si>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</si>
  <si>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</si>
  <si>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</si>
  <si>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</si>
  <si>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</si>
  <si>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</si>
  <si>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</si>
  <si>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</si>
  <si>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</si>
  <si>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</si>
  <si>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</si>
  <si>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</si>
  <si>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</si>
  <si>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</si>
  <si>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</si>
  <si>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</si>
  <si>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</si>
  <si>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</si>
  <si>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</si>
  <si>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</si>
  <si>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</si>
  <si>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</si>
  <si>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</si>
  <si>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</si>
  <si>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</si>
  <si>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</si>
  <si>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</si>
  <si>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</si>
  <si>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</si>
  <si>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</si>
  <si>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</si>
  <si>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</si>
  <si>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</si>
  <si>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</si>
  <si>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</si>
  <si>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</si>
  <si>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</si>
  <si>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</si>
  <si>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</si>
  <si>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</si>
  <si>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</si>
  <si>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</si>
  <si>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</si>
  <si>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</si>
  <si>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</si>
  <si>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</si>
  <si>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</si>
  <si>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</si>
  <si>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</si>
  <si>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</si>
  <si>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</si>
  <si>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</si>
  <si>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</si>
  <si>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</si>
  <si>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</si>
  <si>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</si>
  <si>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</si>
  <si>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</si>
  <si>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</si>
  <si>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</si>
  <si>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</si>
  <si>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</si>
  <si>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</si>
  <si>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</si>
  <si>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</si>
  <si>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</si>
  <si>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</si>
  <si>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</si>
  <si>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</si>
  <si>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</si>
  <si>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</si>
  <si>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</si>
  <si>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</si>
  <si>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</si>
  <si>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</si>
  <si>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</si>
  <si>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</si>
  <si>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</si>
  <si>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</si>
  <si>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</si>
  <si>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</si>
  <si>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</si>
  <si>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</si>
  <si>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</si>
  <si>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</si>
  <si>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</si>
  <si>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</si>
  <si>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</si>
  <si>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</si>
  <si>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</si>
  <si>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</si>
  <si>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</si>
  <si>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</si>
  <si>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</si>
  <si>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</si>
  <si>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</si>
  <si>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</si>
  <si>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</si>
  <si>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</si>
  <si>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</si>
  <si>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</si>
  <si>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</si>
  <si>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</si>
  <si>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</si>
  <si>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</si>
  <si>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</si>
  <si>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</si>
  <si>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</si>
  <si>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</si>
  <si>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</si>
  <si>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</si>
  <si>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</si>
  <si>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</si>
  <si>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</si>
  <si>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</si>
  <si>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</si>
  <si>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</si>
  <si>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</si>
  <si>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</si>
  <si>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</si>
  <si>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</si>
  <si>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</si>
  <si>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</si>
  <si>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</si>
  <si>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</si>
  <si>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</si>
  <si>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</si>
  <si>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</si>
  <si>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</si>
  <si>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</si>
  <si>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</si>
  <si>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</si>
  <si>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</si>
  <si>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</si>
  <si>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</si>
  <si>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</si>
  <si>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</si>
  <si>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</si>
  <si>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</si>
  <si>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</si>
  <si>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</si>
  <si>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</si>
  <si>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</si>
  <si>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</si>
  <si>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</si>
  <si>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</si>
  <si>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</si>
  <si>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</si>
  <si>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</si>
  <si>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</si>
  <si>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</si>
  <si>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</si>
  <si>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</si>
  <si>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</si>
  <si>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</si>
  <si>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</si>
  <si>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</si>
  <si>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</si>
  <si>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</si>
  <si>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</si>
  <si>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</si>
  <si>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</si>
  <si>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</si>
  <si>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</si>
  <si>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</si>
  <si>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</si>
  <si>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</si>
  <si>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</si>
  <si>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</si>
  <si>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</si>
  <si>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</si>
  <si>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</si>
  <si>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</si>
  <si>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</si>
  <si>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</si>
  <si>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</si>
  <si>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</si>
  <si>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</si>
  <si>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</si>
  <si>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</si>
  <si>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</si>
  <si>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</si>
  <si>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</si>
  <si>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</si>
  <si>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</si>
  <si>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</si>
  <si>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</si>
  <si>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</si>
  <si>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</si>
  <si>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</si>
  <si>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</si>
  <si>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</si>
  <si>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</si>
  <si>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</si>
  <si>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</si>
  <si>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</si>
  <si>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</si>
  <si>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</si>
  <si>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</si>
  <si>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</si>
  <si>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</si>
  <si>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</si>
  <si>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</si>
  <si>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</si>
  <si>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</si>
  <si>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</si>
  <si>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</si>
  <si>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</si>
  <si>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</si>
  <si>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</si>
  <si>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</si>
  <si>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</si>
  <si>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</si>
  <si>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</si>
  <si>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</si>
  <si>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</si>
  <si>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</si>
  <si>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</si>
  <si>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</si>
  <si>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</si>
  <si>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</si>
  <si>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</si>
  <si>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</si>
  <si>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</si>
  <si>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</si>
  <si>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</si>
  <si>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</si>
  <si>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</si>
  <si>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</si>
  <si>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</si>
  <si>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</si>
  <si>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</si>
  <si>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</si>
  <si>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</si>
  <si>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</si>
  <si>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</si>
  <si>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</si>
  <si>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</si>
  <si>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</si>
  <si>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</si>
  <si>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</si>
  <si>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</si>
  <si>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</si>
  <si>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</si>
  <si>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</si>
  <si>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</si>
  <si>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</si>
  <si>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</si>
  <si>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</si>
  <si>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</si>
  <si>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</si>
  <si>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</si>
  <si>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</si>
  <si>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</si>
  <si>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</si>
  <si>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</si>
  <si>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</si>
  <si>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</si>
  <si>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</si>
  <si>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</si>
  <si>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</si>
  <si>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</si>
  <si>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</si>
  <si>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</si>
  <si>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</si>
  <si>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</si>
  <si>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</si>
  <si>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</si>
  <si>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</si>
  <si>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</si>
  <si>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</si>
  <si>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</si>
  <si>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under s/dn w.e.f 20/10</t>
  </si>
  <si>
    <t>Tx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</si>
  <si>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</si>
  <si>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SGTN</t>
  </si>
  <si>
    <t>XF465246</t>
  </si>
  <si>
    <t>XF465248</t>
  </si>
  <si>
    <t>Secure</t>
  </si>
  <si>
    <t>66KV TX.4</t>
  </si>
  <si>
    <t>w.e.f 13/5</t>
  </si>
  <si>
    <t>PAAPANKALAN-I</t>
  </si>
  <si>
    <t>w.e.f 30/9</t>
  </si>
  <si>
    <t>Check meter</t>
  </si>
  <si>
    <t>FINAL READING 30/11/2021</t>
  </si>
  <si>
    <t>INTIAL READING 01/11/2021</t>
  </si>
  <si>
    <t>NOVEMBER-2021</t>
  </si>
  <si>
    <t xml:space="preserve">                                      PERIOD 1st NOVEMBER-2021 TO 31ST NOVEMBER-2021</t>
  </si>
  <si>
    <t>w.e.f 11/11/21</t>
  </si>
  <si>
    <t>w.e.f 16/11</t>
  </si>
  <si>
    <t>w.e.f 18/11/21</t>
  </si>
  <si>
    <t>w.e.f 25/11/21</t>
  </si>
  <si>
    <t>w.e.f 25/11</t>
  </si>
  <si>
    <t>w.e.f 26/11</t>
  </si>
  <si>
    <t>w.e.f 26/11/21</t>
  </si>
  <si>
    <t>DATA TILL 12/11</t>
  </si>
  <si>
    <t>UNDER S/DN</t>
  </si>
  <si>
    <t>Check meter Data</t>
  </si>
  <si>
    <t>Check meter data</t>
  </si>
  <si>
    <t>Data till 8/11</t>
  </si>
  <si>
    <t>data till 23/11</t>
  </si>
  <si>
    <t>w.e.f 11/11</t>
  </si>
  <si>
    <t>Check meter till 15/11</t>
  </si>
  <si>
    <t>Data till 10/11</t>
  </si>
  <si>
    <t>Assessment</t>
  </si>
  <si>
    <t>Note :Sharing taken from wk-35 abt bill 2020-21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</si>
</sst>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4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30" xfId="0" applyFill="1" applyBorder="1" applyAlignment="1">
      <alignment/>
    </xf>
    <xf numFmtId="0" fontId="0" fillId="32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1" fontId="19" fillId="33" borderId="0" xfId="0" applyNumberFormat="1" applyFont="1" applyFill="1" applyBorder="1" applyAlignment="1">
      <alignment horizontal="center"/>
    </xf>
    <xf numFmtId="1" fontId="19" fillId="33" borderId="0" xfId="0" applyNumberFormat="1" applyFont="1" applyFill="1" applyBorder="1" applyAlignment="1">
      <alignment horizontal="left"/>
    </xf>
    <xf numFmtId="1" fontId="49" fillId="33" borderId="0" xfId="0" applyNumberFormat="1" applyFont="1" applyFill="1" applyBorder="1" applyAlignment="1">
      <alignment horizontal="center"/>
    </xf>
    <xf numFmtId="1" fontId="69" fillId="33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193" fontId="13" fillId="0" borderId="15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wrapText="1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2" fontId="19" fillId="0" borderId="0" xfId="0" applyNumberFormat="1" applyFont="1" applyFill="1" applyBorder="1" applyAlignment="1">
      <alignment horizontal="left"/>
    </xf>
    <xf numFmtId="0" fontId="16" fillId="0" borderId="30" xfId="0" applyFont="1" applyFill="1" applyBorder="1" applyAlignment="1">
      <alignment horizontal="center"/>
    </xf>
    <xf numFmtId="192" fontId="16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49" fillId="0" borderId="14" xfId="0" applyFont="1" applyFill="1" applyBorder="1" applyAlignment="1">
      <alignment horizontal="center"/>
    </xf>
    <xf numFmtId="2" fontId="49" fillId="0" borderId="15" xfId="0" applyNumberFormat="1" applyFont="1" applyFill="1" applyBorder="1" applyAlignment="1">
      <alignment horizontal="left" wrapText="1"/>
    </xf>
    <xf numFmtId="0" fontId="49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0" xfId="0" applyFill="1" applyAlignment="1">
      <alignment/>
    </xf>
    <xf numFmtId="192" fontId="28" fillId="0" borderId="0" xfId="0" applyNumberFormat="1" applyFont="1" applyBorder="1" applyAlignment="1">
      <alignment horizontal="center"/>
    </xf>
    <xf numFmtId="192" fontId="20" fillId="0" borderId="0" xfId="0" applyNumberFormat="1" applyFont="1" applyBorder="1" applyAlignment="1">
      <alignment horizontal="center"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5"/>
  <sheetViews>
    <sheetView tabSelected="1" view="pageBreakPreview" zoomScale="85" zoomScaleSheetLayoutView="85" workbookViewId="0" topLeftCell="A1">
      <selection activeCell="L63" sqref="L63"/>
    </sheetView>
  </sheetViews>
  <sheetFormatPr defaultColWidth="9.140625" defaultRowHeight="12.75"/>
  <cols>
    <col min="1" max="1" width="4.00390625" style="425" customWidth="1"/>
    <col min="2" max="2" width="26.57421875" style="425" customWidth="1"/>
    <col min="3" max="3" width="12.28125" style="425" customWidth="1"/>
    <col min="4" max="4" width="9.28125" style="425" customWidth="1"/>
    <col min="5" max="5" width="17.140625" style="425" customWidth="1"/>
    <col min="6" max="6" width="10.8515625" style="425" customWidth="1"/>
    <col min="7" max="7" width="13.8515625" style="425" customWidth="1"/>
    <col min="8" max="8" width="14.00390625" style="425" customWidth="1"/>
    <col min="9" max="9" width="10.57421875" style="425" customWidth="1"/>
    <col min="10" max="10" width="13.00390625" style="425" customWidth="1"/>
    <col min="11" max="11" width="14.7109375" style="425" customWidth="1"/>
    <col min="12" max="12" width="12.8515625" style="425" customWidth="1"/>
    <col min="13" max="13" width="14.00390625" style="425" customWidth="1"/>
    <col min="14" max="14" width="9.28125" style="425" customWidth="1"/>
    <col min="15" max="15" width="12.8515625" style="425" customWidth="1"/>
    <col min="16" max="16" width="14.28125" style="425" customWidth="1"/>
    <col min="17" max="17" width="18.8515625" style="425" customWidth="1"/>
    <col min="18" max="18" width="4.7109375" style="425" customWidth="1"/>
    <col min="19" max="16384" width="9.140625" style="425" customWidth="1"/>
  </cols>
  <sheetData>
    <row r="1" spans="1:17" s="84" customFormat="1" ht="14.25" customHeight="1">
      <c r="A1" s="145" t="s">
        <v>216</v>
      </c>
      <c r="Q1" s="759" t="s">
        <v>480</v>
      </c>
    </row>
    <row r="2" spans="1:11" s="87" customFormat="1" ht="14.25" customHeight="1">
      <c r="A2" s="15" t="s">
        <v>217</v>
      </c>
      <c r="K2" s="760"/>
    </row>
    <row r="3" spans="1:8" s="87" customFormat="1" ht="14.25" customHeight="1">
      <c r="A3" s="761" t="s">
        <v>0</v>
      </c>
      <c r="B3" s="762"/>
      <c r="C3" s="762"/>
      <c r="D3" s="762"/>
      <c r="E3" s="762"/>
      <c r="F3" s="762"/>
      <c r="G3" s="762"/>
      <c r="H3" s="497"/>
    </row>
    <row r="4" spans="1:16" s="549" customFormat="1" ht="14.25" customHeight="1" thickBot="1">
      <c r="A4" s="763" t="s">
        <v>218</v>
      </c>
      <c r="G4" s="265"/>
      <c r="H4" s="265"/>
      <c r="I4" s="764" t="s">
        <v>372</v>
      </c>
      <c r="J4" s="265"/>
      <c r="K4" s="265"/>
      <c r="L4" s="265"/>
      <c r="M4" s="265"/>
      <c r="N4" s="764" t="s">
        <v>373</v>
      </c>
      <c r="O4" s="265"/>
      <c r="P4" s="265"/>
    </row>
    <row r="5" spans="1:17" s="500" customFormat="1" ht="56.25" customHeight="1" thickBot="1" thickTop="1">
      <c r="A5" s="498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">
        <v>478</v>
      </c>
      <c r="H5" s="478" t="s">
        <v>479</v>
      </c>
      <c r="I5" s="478" t="s">
        <v>4</v>
      </c>
      <c r="J5" s="478" t="s">
        <v>5</v>
      </c>
      <c r="K5" s="499" t="s">
        <v>6</v>
      </c>
      <c r="L5" s="476" t="str">
        <f>G5</f>
        <v>FINAL READING 30/11/2021</v>
      </c>
      <c r="M5" s="478" t="str">
        <f>H5</f>
        <v>INTIAL READING 01/11/2021</v>
      </c>
      <c r="N5" s="478" t="s">
        <v>4</v>
      </c>
      <c r="O5" s="478" t="s">
        <v>5</v>
      </c>
      <c r="P5" s="499" t="s">
        <v>6</v>
      </c>
      <c r="Q5" s="499" t="s">
        <v>286</v>
      </c>
    </row>
    <row r="6" spans="1:12" ht="1.5" customHeight="1" hidden="1" thickTop="1">
      <c r="A6" s="7"/>
      <c r="B6" s="8"/>
      <c r="C6" s="7"/>
      <c r="D6" s="7"/>
      <c r="E6" s="7"/>
      <c r="F6" s="7"/>
      <c r="L6" s="436"/>
    </row>
    <row r="7" spans="1:17" ht="12.75" customHeight="1" thickTop="1">
      <c r="A7" s="263"/>
      <c r="B7" s="323" t="s">
        <v>13</v>
      </c>
      <c r="C7" s="313"/>
      <c r="D7" s="326"/>
      <c r="E7" s="326"/>
      <c r="F7" s="313"/>
      <c r="G7" s="318"/>
      <c r="H7" s="459"/>
      <c r="I7" s="459"/>
      <c r="J7" s="459"/>
      <c r="K7" s="121"/>
      <c r="L7" s="318"/>
      <c r="M7" s="459"/>
      <c r="N7" s="459"/>
      <c r="O7" s="459"/>
      <c r="P7" s="501"/>
      <c r="Q7" s="429"/>
    </row>
    <row r="8" spans="1:17" ht="12.75" customHeight="1">
      <c r="A8" s="263">
        <v>1</v>
      </c>
      <c r="B8" s="322" t="s">
        <v>14</v>
      </c>
      <c r="C8" s="313">
        <v>5128429</v>
      </c>
      <c r="D8" s="325" t="s">
        <v>12</v>
      </c>
      <c r="E8" s="306" t="s">
        <v>323</v>
      </c>
      <c r="F8" s="313">
        <v>-1000</v>
      </c>
      <c r="G8" s="318">
        <v>963202</v>
      </c>
      <c r="H8" s="319">
        <v>963202</v>
      </c>
      <c r="I8" s="319">
        <f>G8-H8</f>
        <v>0</v>
      </c>
      <c r="J8" s="319">
        <f>$F8*I8</f>
        <v>0</v>
      </c>
      <c r="K8" s="320">
        <f>J8/1000000</f>
        <v>0</v>
      </c>
      <c r="L8" s="318">
        <v>993332</v>
      </c>
      <c r="M8" s="319">
        <v>993310</v>
      </c>
      <c r="N8" s="319">
        <f>L8-M8</f>
        <v>22</v>
      </c>
      <c r="O8" s="319">
        <f>$F8*N8</f>
        <v>-22000</v>
      </c>
      <c r="P8" s="320">
        <f>O8/1000000</f>
        <v>-0.022</v>
      </c>
      <c r="Q8" s="739"/>
    </row>
    <row r="9" spans="1:17" ht="12.75" customHeight="1">
      <c r="A9" s="263">
        <v>2</v>
      </c>
      <c r="B9" s="322" t="s">
        <v>355</v>
      </c>
      <c r="C9" s="313">
        <v>4864976</v>
      </c>
      <c r="D9" s="325" t="s">
        <v>12</v>
      </c>
      <c r="E9" s="306" t="s">
        <v>323</v>
      </c>
      <c r="F9" s="313">
        <v>-2000</v>
      </c>
      <c r="G9" s="318">
        <v>89900</v>
      </c>
      <c r="H9" s="319">
        <v>88873</v>
      </c>
      <c r="I9" s="319">
        <f>G9-H9</f>
        <v>1027</v>
      </c>
      <c r="J9" s="319">
        <f>$F9*I9</f>
        <v>-2054000</v>
      </c>
      <c r="K9" s="320">
        <f>J9/1000000</f>
        <v>-2.054</v>
      </c>
      <c r="L9" s="318">
        <v>4985</v>
      </c>
      <c r="M9" s="319">
        <v>4985</v>
      </c>
      <c r="N9" s="319">
        <f>L9-M9</f>
        <v>0</v>
      </c>
      <c r="O9" s="319">
        <f>$F9*N9</f>
        <v>0</v>
      </c>
      <c r="P9" s="320">
        <f>O9/1000000</f>
        <v>0</v>
      </c>
      <c r="Q9" s="435"/>
    </row>
    <row r="10" spans="1:17" ht="12.75" customHeight="1">
      <c r="A10" s="263">
        <v>3</v>
      </c>
      <c r="B10" s="322" t="s">
        <v>16</v>
      </c>
      <c r="C10" s="313">
        <v>4864924</v>
      </c>
      <c r="D10" s="325" t="s">
        <v>12</v>
      </c>
      <c r="E10" s="306" t="s">
        <v>323</v>
      </c>
      <c r="F10" s="313">
        <v>-1000</v>
      </c>
      <c r="G10" s="318">
        <v>11528</v>
      </c>
      <c r="H10" s="319">
        <v>7561</v>
      </c>
      <c r="I10" s="319">
        <f>G10-H10</f>
        <v>3967</v>
      </c>
      <c r="J10" s="319">
        <f>$F10*I10</f>
        <v>-3967000</v>
      </c>
      <c r="K10" s="320">
        <f>J10/1000000</f>
        <v>-3.967</v>
      </c>
      <c r="L10" s="318">
        <v>418</v>
      </c>
      <c r="M10" s="319">
        <v>418</v>
      </c>
      <c r="N10" s="319">
        <f>L10-M10</f>
        <v>0</v>
      </c>
      <c r="O10" s="319">
        <f>$F10*N10</f>
        <v>0</v>
      </c>
      <c r="P10" s="320">
        <f>O10/1000000</f>
        <v>0</v>
      </c>
      <c r="Q10" s="429"/>
    </row>
    <row r="11" spans="1:17" ht="12.75" customHeight="1">
      <c r="A11" s="263">
        <v>4</v>
      </c>
      <c r="B11" s="322" t="s">
        <v>154</v>
      </c>
      <c r="C11" s="313">
        <v>5295184</v>
      </c>
      <c r="D11" s="325" t="s">
        <v>12</v>
      </c>
      <c r="E11" s="306" t="s">
        <v>323</v>
      </c>
      <c r="F11" s="313">
        <v>-1000</v>
      </c>
      <c r="G11" s="318">
        <v>39226</v>
      </c>
      <c r="H11" s="319">
        <v>32543</v>
      </c>
      <c r="I11" s="319">
        <f>G11-H11</f>
        <v>6683</v>
      </c>
      <c r="J11" s="319">
        <f>$F11*I11</f>
        <v>-6683000</v>
      </c>
      <c r="K11" s="320">
        <f>J11/1000000</f>
        <v>-6.683</v>
      </c>
      <c r="L11" s="318">
        <v>96757</v>
      </c>
      <c r="M11" s="319">
        <v>96757</v>
      </c>
      <c r="N11" s="319">
        <f>L11-M11</f>
        <v>0</v>
      </c>
      <c r="O11" s="319">
        <f>$F11*N11</f>
        <v>0</v>
      </c>
      <c r="P11" s="320">
        <f>O11/1000000</f>
        <v>0</v>
      </c>
      <c r="Q11" s="429"/>
    </row>
    <row r="12" spans="1:17" ht="12.75" customHeight="1">
      <c r="A12" s="263"/>
      <c r="B12" s="323" t="s">
        <v>17</v>
      </c>
      <c r="C12" s="313"/>
      <c r="D12" s="326"/>
      <c r="E12" s="326"/>
      <c r="F12" s="313"/>
      <c r="G12" s="318"/>
      <c r="H12" s="319"/>
      <c r="I12" s="319"/>
      <c r="J12" s="319"/>
      <c r="K12" s="320"/>
      <c r="L12" s="318"/>
      <c r="M12" s="319"/>
      <c r="N12" s="319"/>
      <c r="O12" s="319"/>
      <c r="P12" s="320"/>
      <c r="Q12" s="429"/>
    </row>
    <row r="13" spans="1:17" ht="12.75" customHeight="1">
      <c r="A13" s="263">
        <v>5</v>
      </c>
      <c r="B13" s="322" t="s">
        <v>14</v>
      </c>
      <c r="C13" s="313">
        <v>4864916</v>
      </c>
      <c r="D13" s="325" t="s">
        <v>12</v>
      </c>
      <c r="E13" s="306" t="s">
        <v>323</v>
      </c>
      <c r="F13" s="313">
        <v>-1000</v>
      </c>
      <c r="G13" s="318">
        <v>998484</v>
      </c>
      <c r="H13" s="319">
        <v>998427</v>
      </c>
      <c r="I13" s="319">
        <f>G13-H13</f>
        <v>57</v>
      </c>
      <c r="J13" s="319">
        <f>$F13*I13</f>
        <v>-57000</v>
      </c>
      <c r="K13" s="320">
        <f>J13/1000000</f>
        <v>-0.057</v>
      </c>
      <c r="L13" s="318">
        <v>986475</v>
      </c>
      <c r="M13" s="319">
        <v>986459</v>
      </c>
      <c r="N13" s="319">
        <f>L13-M13</f>
        <v>16</v>
      </c>
      <c r="O13" s="319">
        <f>$F13*N13</f>
        <v>-16000</v>
      </c>
      <c r="P13" s="320">
        <f>O13/1000000</f>
        <v>-0.016</v>
      </c>
      <c r="Q13" s="429"/>
    </row>
    <row r="14" spans="1:17" ht="12.75" customHeight="1">
      <c r="A14" s="263">
        <v>6</v>
      </c>
      <c r="B14" s="322" t="s">
        <v>15</v>
      </c>
      <c r="C14" s="313">
        <v>5295137</v>
      </c>
      <c r="D14" s="325" t="s">
        <v>12</v>
      </c>
      <c r="E14" s="306" t="s">
        <v>323</v>
      </c>
      <c r="F14" s="313">
        <v>-1000</v>
      </c>
      <c r="G14" s="318">
        <v>899183</v>
      </c>
      <c r="H14" s="319">
        <v>898891</v>
      </c>
      <c r="I14" s="319">
        <f>G14-H14</f>
        <v>292</v>
      </c>
      <c r="J14" s="319">
        <f>$F14*I14</f>
        <v>-292000</v>
      </c>
      <c r="K14" s="320">
        <f>J14/1000000</f>
        <v>-0.292</v>
      </c>
      <c r="L14" s="318">
        <v>26544</v>
      </c>
      <c r="M14" s="319">
        <v>26514</v>
      </c>
      <c r="N14" s="319">
        <f>L14-M14</f>
        <v>30</v>
      </c>
      <c r="O14" s="319">
        <f>$F14*N14</f>
        <v>-30000</v>
      </c>
      <c r="P14" s="320">
        <f>O14/1000000</f>
        <v>-0.03</v>
      </c>
      <c r="Q14" s="429"/>
    </row>
    <row r="15" spans="1:17" ht="12.75" customHeight="1">
      <c r="A15" s="263"/>
      <c r="B15" s="322"/>
      <c r="C15" s="313"/>
      <c r="D15" s="325"/>
      <c r="E15" s="306"/>
      <c r="F15" s="313"/>
      <c r="G15" s="318"/>
      <c r="H15" s="319"/>
      <c r="I15" s="319"/>
      <c r="J15" s="319"/>
      <c r="K15" s="320"/>
      <c r="L15" s="318"/>
      <c r="M15" s="319"/>
      <c r="N15" s="319"/>
      <c r="O15" s="319"/>
      <c r="P15" s="320"/>
      <c r="Q15" s="429"/>
    </row>
    <row r="16" spans="1:17" ht="12.75" customHeight="1">
      <c r="A16" s="263"/>
      <c r="B16" s="323" t="s">
        <v>20</v>
      </c>
      <c r="C16" s="313"/>
      <c r="D16" s="326"/>
      <c r="E16" s="306"/>
      <c r="F16" s="313"/>
      <c r="G16" s="318"/>
      <c r="H16" s="319"/>
      <c r="I16" s="319"/>
      <c r="J16" s="319"/>
      <c r="K16" s="320"/>
      <c r="L16" s="318"/>
      <c r="M16" s="319"/>
      <c r="N16" s="319"/>
      <c r="O16" s="319"/>
      <c r="P16" s="320"/>
      <c r="Q16" s="429"/>
    </row>
    <row r="17" spans="1:17" ht="12.75" customHeight="1">
      <c r="A17" s="263">
        <v>7</v>
      </c>
      <c r="B17" s="322" t="s">
        <v>467</v>
      </c>
      <c r="C17" s="313">
        <v>4864964</v>
      </c>
      <c r="D17" s="325" t="s">
        <v>12</v>
      </c>
      <c r="E17" s="306" t="s">
        <v>323</v>
      </c>
      <c r="F17" s="313">
        <v>-1000</v>
      </c>
      <c r="G17" s="318">
        <v>16353</v>
      </c>
      <c r="H17" s="319">
        <v>13276</v>
      </c>
      <c r="I17" s="319">
        <f>G17-H17</f>
        <v>3077</v>
      </c>
      <c r="J17" s="319">
        <f>$F17*I17</f>
        <v>-3077000</v>
      </c>
      <c r="K17" s="320">
        <f>J17/1000000</f>
        <v>-3.077</v>
      </c>
      <c r="L17" s="318">
        <v>999811</v>
      </c>
      <c r="M17" s="319">
        <v>999811</v>
      </c>
      <c r="N17" s="319">
        <f>L17-M17</f>
        <v>0</v>
      </c>
      <c r="O17" s="319">
        <f>$F17*N17</f>
        <v>0</v>
      </c>
      <c r="P17" s="320">
        <f>O17/1000000</f>
        <v>0</v>
      </c>
      <c r="Q17" s="429"/>
    </row>
    <row r="18" spans="1:17" ht="12.75" customHeight="1">
      <c r="A18" s="263">
        <v>8</v>
      </c>
      <c r="B18" s="322" t="s">
        <v>15</v>
      </c>
      <c r="C18" s="313">
        <v>4865022</v>
      </c>
      <c r="D18" s="325" t="s">
        <v>12</v>
      </c>
      <c r="E18" s="306" t="s">
        <v>323</v>
      </c>
      <c r="F18" s="313">
        <v>-1000</v>
      </c>
      <c r="G18" s="318">
        <v>25109</v>
      </c>
      <c r="H18" s="319">
        <v>24532</v>
      </c>
      <c r="I18" s="319">
        <f>G18-H18</f>
        <v>577</v>
      </c>
      <c r="J18" s="319">
        <f>$F18*I18</f>
        <v>-577000</v>
      </c>
      <c r="K18" s="320">
        <f>J18/1000000</f>
        <v>-0.577</v>
      </c>
      <c r="L18" s="318">
        <v>997984</v>
      </c>
      <c r="M18" s="319">
        <v>997984</v>
      </c>
      <c r="N18" s="319">
        <f>L18-M18</f>
        <v>0</v>
      </c>
      <c r="O18" s="319">
        <f>$F18*N18</f>
        <v>0</v>
      </c>
      <c r="P18" s="320">
        <f>O18/1000000</f>
        <v>0</v>
      </c>
      <c r="Q18" s="439"/>
    </row>
    <row r="19" spans="1:17" ht="12.75" customHeight="1">
      <c r="A19" s="263">
        <v>9</v>
      </c>
      <c r="B19" s="322" t="s">
        <v>21</v>
      </c>
      <c r="C19" s="313">
        <v>4864997</v>
      </c>
      <c r="D19" s="325" t="s">
        <v>12</v>
      </c>
      <c r="E19" s="306" t="s">
        <v>323</v>
      </c>
      <c r="F19" s="313">
        <v>-1000</v>
      </c>
      <c r="G19" s="318">
        <v>17295</v>
      </c>
      <c r="H19" s="319">
        <v>15288</v>
      </c>
      <c r="I19" s="319">
        <f>G19-H19</f>
        <v>2007</v>
      </c>
      <c r="J19" s="319">
        <f>$F19*I19</f>
        <v>-2007000</v>
      </c>
      <c r="K19" s="320">
        <f>J19/1000000</f>
        <v>-2.007</v>
      </c>
      <c r="L19" s="318">
        <v>996976</v>
      </c>
      <c r="M19" s="319">
        <v>996976</v>
      </c>
      <c r="N19" s="319">
        <f>L19-M19</f>
        <v>0</v>
      </c>
      <c r="O19" s="319">
        <f>$F19*N19</f>
        <v>0</v>
      </c>
      <c r="P19" s="320">
        <f>O19/1000000</f>
        <v>0</v>
      </c>
      <c r="Q19" s="438"/>
    </row>
    <row r="20" spans="1:17" ht="12.75" customHeight="1">
      <c r="A20" s="263">
        <v>10</v>
      </c>
      <c r="B20" s="322" t="s">
        <v>22</v>
      </c>
      <c r="C20" s="313">
        <v>5295166</v>
      </c>
      <c r="D20" s="325" t="s">
        <v>12</v>
      </c>
      <c r="E20" s="306" t="s">
        <v>323</v>
      </c>
      <c r="F20" s="313">
        <v>-500</v>
      </c>
      <c r="G20" s="318">
        <v>994531</v>
      </c>
      <c r="H20" s="319">
        <v>992737</v>
      </c>
      <c r="I20" s="319">
        <f>G20-H20</f>
        <v>1794</v>
      </c>
      <c r="J20" s="319">
        <f>$F20*I20</f>
        <v>-897000</v>
      </c>
      <c r="K20" s="320">
        <f>J20/1000000</f>
        <v>-0.897</v>
      </c>
      <c r="L20" s="318">
        <v>837119</v>
      </c>
      <c r="M20" s="319">
        <v>837119</v>
      </c>
      <c r="N20" s="319">
        <f>L20-M20</f>
        <v>0</v>
      </c>
      <c r="O20" s="319">
        <f>$F20*N20</f>
        <v>0</v>
      </c>
      <c r="P20" s="320">
        <f>O20/1000000</f>
        <v>0</v>
      </c>
      <c r="Q20" s="429"/>
    </row>
    <row r="21" spans="1:17" ht="12.75" customHeight="1">
      <c r="A21" s="263"/>
      <c r="B21" s="322"/>
      <c r="C21" s="313"/>
      <c r="D21" s="325"/>
      <c r="E21" s="306"/>
      <c r="F21" s="313">
        <v>-500</v>
      </c>
      <c r="G21" s="318">
        <v>976217</v>
      </c>
      <c r="H21" s="319">
        <v>975038</v>
      </c>
      <c r="I21" s="319">
        <f>G21-H21</f>
        <v>1179</v>
      </c>
      <c r="J21" s="319">
        <f>$F21*I21</f>
        <v>-589500</v>
      </c>
      <c r="K21" s="320">
        <f>J21/1000000</f>
        <v>-0.5895</v>
      </c>
      <c r="L21" s="318"/>
      <c r="M21" s="319"/>
      <c r="N21" s="319"/>
      <c r="O21" s="319"/>
      <c r="P21" s="320"/>
      <c r="Q21" s="429"/>
    </row>
    <row r="22" spans="1:17" ht="12.75" customHeight="1">
      <c r="A22" s="263"/>
      <c r="B22" s="323" t="s">
        <v>23</v>
      </c>
      <c r="C22" s="313"/>
      <c r="D22" s="326"/>
      <c r="E22" s="306"/>
      <c r="F22" s="313"/>
      <c r="G22" s="318"/>
      <c r="H22" s="319"/>
      <c r="I22" s="319"/>
      <c r="J22" s="319"/>
      <c r="K22" s="320"/>
      <c r="L22" s="318"/>
      <c r="M22" s="319"/>
      <c r="N22" s="319"/>
      <c r="O22" s="319"/>
      <c r="P22" s="320"/>
      <c r="Q22" s="429"/>
    </row>
    <row r="23" spans="1:17" ht="12.75" customHeight="1">
      <c r="A23" s="263">
        <v>11</v>
      </c>
      <c r="B23" s="322" t="s">
        <v>14</v>
      </c>
      <c r="C23" s="313">
        <v>4864930</v>
      </c>
      <c r="D23" s="325" t="s">
        <v>12</v>
      </c>
      <c r="E23" s="306" t="s">
        <v>323</v>
      </c>
      <c r="F23" s="313">
        <v>-1000</v>
      </c>
      <c r="G23" s="318">
        <v>492</v>
      </c>
      <c r="H23" s="319">
        <v>115</v>
      </c>
      <c r="I23" s="319">
        <f aca="true" t="shared" si="0" ref="I23:I28">G23-H23</f>
        <v>377</v>
      </c>
      <c r="J23" s="319">
        <f aca="true" t="shared" si="1" ref="J23:J28">$F23*I23</f>
        <v>-377000</v>
      </c>
      <c r="K23" s="320">
        <f aca="true" t="shared" si="2" ref="K23:K28">J23/1000000</f>
        <v>-0.377</v>
      </c>
      <c r="L23" s="318">
        <v>998385</v>
      </c>
      <c r="M23" s="319">
        <v>998385</v>
      </c>
      <c r="N23" s="319">
        <f aca="true" t="shared" si="3" ref="N23:N28">L23-M23</f>
        <v>0</v>
      </c>
      <c r="O23" s="319">
        <f aca="true" t="shared" si="4" ref="O23:O28">$F23*N23</f>
        <v>0</v>
      </c>
      <c r="P23" s="320">
        <f aca="true" t="shared" si="5" ref="P23:P28">O23/1000000</f>
        <v>0</v>
      </c>
      <c r="Q23" s="439"/>
    </row>
    <row r="24" spans="1:17" ht="12.75" customHeight="1">
      <c r="A24" s="263">
        <v>12</v>
      </c>
      <c r="B24" s="322" t="s">
        <v>24</v>
      </c>
      <c r="C24" s="313">
        <v>5128411</v>
      </c>
      <c r="D24" s="325" t="s">
        <v>12</v>
      </c>
      <c r="E24" s="306" t="s">
        <v>323</v>
      </c>
      <c r="F24" s="313">
        <v>-1000</v>
      </c>
      <c r="G24" s="318">
        <v>10550</v>
      </c>
      <c r="H24" s="319">
        <v>8932</v>
      </c>
      <c r="I24" s="319">
        <f>G24-H24</f>
        <v>1618</v>
      </c>
      <c r="J24" s="319">
        <f>$F24*I24</f>
        <v>-1618000</v>
      </c>
      <c r="K24" s="320">
        <f>J24/1000000</f>
        <v>-1.618</v>
      </c>
      <c r="L24" s="318">
        <v>999604</v>
      </c>
      <c r="M24" s="319">
        <v>999604</v>
      </c>
      <c r="N24" s="319">
        <f>L24-M24</f>
        <v>0</v>
      </c>
      <c r="O24" s="319">
        <f>$F24*N24</f>
        <v>0</v>
      </c>
      <c r="P24" s="320">
        <f>O24/1000000</f>
        <v>0</v>
      </c>
      <c r="Q24" s="439"/>
    </row>
    <row r="25" spans="1:17" ht="12.75" customHeight="1">
      <c r="A25" s="263">
        <v>13</v>
      </c>
      <c r="B25" s="322" t="s">
        <v>21</v>
      </c>
      <c r="C25" s="313">
        <v>4864922</v>
      </c>
      <c r="D25" s="325" t="s">
        <v>12</v>
      </c>
      <c r="E25" s="306" t="s">
        <v>323</v>
      </c>
      <c r="F25" s="313">
        <v>-1000</v>
      </c>
      <c r="G25" s="318">
        <v>54232</v>
      </c>
      <c r="H25" s="319">
        <v>53285</v>
      </c>
      <c r="I25" s="319">
        <f t="shared" si="0"/>
        <v>947</v>
      </c>
      <c r="J25" s="319">
        <f t="shared" si="1"/>
        <v>-947000</v>
      </c>
      <c r="K25" s="320">
        <f t="shared" si="2"/>
        <v>-0.947</v>
      </c>
      <c r="L25" s="318">
        <v>996582</v>
      </c>
      <c r="M25" s="319">
        <v>996582</v>
      </c>
      <c r="N25" s="319">
        <f t="shared" si="3"/>
        <v>0</v>
      </c>
      <c r="O25" s="319">
        <f t="shared" si="4"/>
        <v>0</v>
      </c>
      <c r="P25" s="320">
        <f t="shared" si="5"/>
        <v>0</v>
      </c>
      <c r="Q25" s="438"/>
    </row>
    <row r="26" spans="1:17" ht="12.75" customHeight="1">
      <c r="A26" s="263">
        <v>14</v>
      </c>
      <c r="B26" s="322" t="s">
        <v>22</v>
      </c>
      <c r="C26" s="313">
        <v>40001535</v>
      </c>
      <c r="D26" s="325" t="s">
        <v>12</v>
      </c>
      <c r="E26" s="306" t="s">
        <v>323</v>
      </c>
      <c r="F26" s="313">
        <v>-1</v>
      </c>
      <c r="G26" s="318">
        <v>24995</v>
      </c>
      <c r="H26" s="319">
        <v>24059</v>
      </c>
      <c r="I26" s="319">
        <f t="shared" si="0"/>
        <v>936</v>
      </c>
      <c r="J26" s="319">
        <f t="shared" si="1"/>
        <v>-936</v>
      </c>
      <c r="K26" s="320">
        <f>J26/1000</f>
        <v>-0.936</v>
      </c>
      <c r="L26" s="318">
        <v>99999723</v>
      </c>
      <c r="M26" s="319">
        <v>99999723</v>
      </c>
      <c r="N26" s="319">
        <f t="shared" si="3"/>
        <v>0</v>
      </c>
      <c r="O26" s="319">
        <f t="shared" si="4"/>
        <v>0</v>
      </c>
      <c r="P26" s="320">
        <f>O26/1000</f>
        <v>0</v>
      </c>
      <c r="Q26" s="438"/>
    </row>
    <row r="27" spans="1:17" ht="12.75" customHeight="1">
      <c r="A27" s="263">
        <v>15</v>
      </c>
      <c r="B27" s="322" t="s">
        <v>448</v>
      </c>
      <c r="C27" s="313">
        <v>4902494</v>
      </c>
      <c r="D27" s="325" t="s">
        <v>12</v>
      </c>
      <c r="E27" s="306" t="s">
        <v>323</v>
      </c>
      <c r="F27" s="313">
        <v>1000</v>
      </c>
      <c r="G27" s="318">
        <v>740850</v>
      </c>
      <c r="H27" s="319">
        <v>744032</v>
      </c>
      <c r="I27" s="319">
        <f t="shared" si="0"/>
        <v>-3182</v>
      </c>
      <c r="J27" s="319">
        <f t="shared" si="1"/>
        <v>-3182000</v>
      </c>
      <c r="K27" s="320">
        <f t="shared" si="2"/>
        <v>-3.182</v>
      </c>
      <c r="L27" s="318">
        <v>999747</v>
      </c>
      <c r="M27" s="319">
        <v>999747</v>
      </c>
      <c r="N27" s="319">
        <f t="shared" si="3"/>
        <v>0</v>
      </c>
      <c r="O27" s="319">
        <f t="shared" si="4"/>
        <v>0</v>
      </c>
      <c r="P27" s="320">
        <f t="shared" si="5"/>
        <v>0</v>
      </c>
      <c r="Q27" s="429"/>
    </row>
    <row r="28" spans="1:17" ht="12.75" customHeight="1">
      <c r="A28" s="263">
        <v>16</v>
      </c>
      <c r="B28" s="322" t="s">
        <v>447</v>
      </c>
      <c r="C28" s="313">
        <v>4902484</v>
      </c>
      <c r="D28" s="325" t="s">
        <v>12</v>
      </c>
      <c r="E28" s="306" t="s">
        <v>323</v>
      </c>
      <c r="F28" s="313">
        <v>500</v>
      </c>
      <c r="G28" s="318">
        <v>835260</v>
      </c>
      <c r="H28" s="319">
        <v>847037</v>
      </c>
      <c r="I28" s="319">
        <f t="shared" si="0"/>
        <v>-11777</v>
      </c>
      <c r="J28" s="319">
        <f t="shared" si="1"/>
        <v>-5888500</v>
      </c>
      <c r="K28" s="320">
        <f t="shared" si="2"/>
        <v>-5.8885</v>
      </c>
      <c r="L28" s="318">
        <v>999991</v>
      </c>
      <c r="M28" s="319">
        <v>999991</v>
      </c>
      <c r="N28" s="319">
        <f t="shared" si="3"/>
        <v>0</v>
      </c>
      <c r="O28" s="319">
        <f t="shared" si="4"/>
        <v>0</v>
      </c>
      <c r="P28" s="320">
        <f t="shared" si="5"/>
        <v>0</v>
      </c>
      <c r="Q28" s="429"/>
    </row>
    <row r="29" spans="1:17" ht="12.75" customHeight="1">
      <c r="A29" s="263"/>
      <c r="B29" s="323" t="s">
        <v>412</v>
      </c>
      <c r="C29" s="313"/>
      <c r="D29" s="325"/>
      <c r="E29" s="306"/>
      <c r="F29" s="313"/>
      <c r="G29" s="318"/>
      <c r="H29" s="319"/>
      <c r="I29" s="319"/>
      <c r="J29" s="319"/>
      <c r="K29" s="320"/>
      <c r="L29" s="318"/>
      <c r="M29" s="319"/>
      <c r="N29" s="319"/>
      <c r="O29" s="319"/>
      <c r="P29" s="320"/>
      <c r="Q29" s="429"/>
    </row>
    <row r="30" spans="1:17" ht="12.75" customHeight="1">
      <c r="A30" s="263">
        <v>17</v>
      </c>
      <c r="B30" s="322" t="s">
        <v>14</v>
      </c>
      <c r="C30" s="313">
        <v>4864963</v>
      </c>
      <c r="D30" s="325" t="s">
        <v>12</v>
      </c>
      <c r="E30" s="306" t="s">
        <v>323</v>
      </c>
      <c r="F30" s="313">
        <v>-1000</v>
      </c>
      <c r="G30" s="318">
        <v>14349</v>
      </c>
      <c r="H30" s="319">
        <v>13700</v>
      </c>
      <c r="I30" s="319">
        <f>G30-H30</f>
        <v>649</v>
      </c>
      <c r="J30" s="319">
        <f>$F30*I30</f>
        <v>-649000</v>
      </c>
      <c r="K30" s="320">
        <f>J30/1000000</f>
        <v>-0.649</v>
      </c>
      <c r="L30" s="318">
        <v>999380</v>
      </c>
      <c r="M30" s="319">
        <v>999378</v>
      </c>
      <c r="N30" s="319">
        <f>L30-M30</f>
        <v>2</v>
      </c>
      <c r="O30" s="319">
        <f>$F30*N30</f>
        <v>-2000</v>
      </c>
      <c r="P30" s="320">
        <f>O30/1000000</f>
        <v>-0.002</v>
      </c>
      <c r="Q30" s="429"/>
    </row>
    <row r="31" spans="1:17" ht="12.75" customHeight="1">
      <c r="A31" s="263">
        <v>18</v>
      </c>
      <c r="B31" s="322" t="s">
        <v>15</v>
      </c>
      <c r="C31" s="313">
        <v>5128462</v>
      </c>
      <c r="D31" s="325" t="s">
        <v>12</v>
      </c>
      <c r="E31" s="306" t="s">
        <v>323</v>
      </c>
      <c r="F31" s="313">
        <v>-500</v>
      </c>
      <c r="G31" s="318">
        <v>72921</v>
      </c>
      <c r="H31" s="319">
        <v>70480</v>
      </c>
      <c r="I31" s="319">
        <f>G31-H31</f>
        <v>2441</v>
      </c>
      <c r="J31" s="319">
        <f>$F31*I31</f>
        <v>-1220500</v>
      </c>
      <c r="K31" s="320">
        <f>J31/1000000</f>
        <v>-1.2205</v>
      </c>
      <c r="L31" s="318">
        <v>440</v>
      </c>
      <c r="M31" s="319">
        <v>440</v>
      </c>
      <c r="N31" s="319">
        <f>L31-M31</f>
        <v>0</v>
      </c>
      <c r="O31" s="319">
        <f>$F31*N31</f>
        <v>0</v>
      </c>
      <c r="P31" s="320">
        <f>O31/1000000</f>
        <v>0</v>
      </c>
      <c r="Q31" s="429"/>
    </row>
    <row r="32" spans="1:17" ht="12.75" customHeight="1">
      <c r="A32" s="263">
        <v>19</v>
      </c>
      <c r="B32" s="322" t="s">
        <v>16</v>
      </c>
      <c r="C32" s="313">
        <v>4865052</v>
      </c>
      <c r="D32" s="325" t="s">
        <v>12</v>
      </c>
      <c r="E32" s="306" t="s">
        <v>323</v>
      </c>
      <c r="F32" s="313">
        <v>-1000</v>
      </c>
      <c r="G32" s="318">
        <v>58591</v>
      </c>
      <c r="H32" s="319">
        <v>57526</v>
      </c>
      <c r="I32" s="319">
        <f>G32-H32</f>
        <v>1065</v>
      </c>
      <c r="J32" s="319">
        <f>$F32*I32</f>
        <v>-1065000</v>
      </c>
      <c r="K32" s="320">
        <f>J32/1000000</f>
        <v>-1.065</v>
      </c>
      <c r="L32" s="318">
        <v>998775</v>
      </c>
      <c r="M32" s="319">
        <v>998770</v>
      </c>
      <c r="N32" s="319">
        <f>L32-M32</f>
        <v>5</v>
      </c>
      <c r="O32" s="319">
        <f>$F32*N32</f>
        <v>-5000</v>
      </c>
      <c r="P32" s="320">
        <f>O32/1000000</f>
        <v>-0.005</v>
      </c>
      <c r="Q32" s="429"/>
    </row>
    <row r="33" spans="1:17" ht="12.75" customHeight="1">
      <c r="A33" s="263"/>
      <c r="B33" s="323" t="s">
        <v>25</v>
      </c>
      <c r="C33" s="313"/>
      <c r="D33" s="326"/>
      <c r="E33" s="306"/>
      <c r="F33" s="313"/>
      <c r="G33" s="318"/>
      <c r="H33" s="319"/>
      <c r="I33" s="319"/>
      <c r="J33" s="319"/>
      <c r="K33" s="320"/>
      <c r="L33" s="318"/>
      <c r="M33" s="319"/>
      <c r="N33" s="319"/>
      <c r="O33" s="319"/>
      <c r="P33" s="320"/>
      <c r="Q33" s="429"/>
    </row>
    <row r="34" spans="1:17" ht="12.75" customHeight="1">
      <c r="A34" s="263">
        <v>20</v>
      </c>
      <c r="B34" s="322" t="s">
        <v>407</v>
      </c>
      <c r="C34" s="313">
        <v>4864836</v>
      </c>
      <c r="D34" s="325" t="s">
        <v>12</v>
      </c>
      <c r="E34" s="306" t="s">
        <v>323</v>
      </c>
      <c r="F34" s="313">
        <v>1000</v>
      </c>
      <c r="G34" s="318">
        <v>999526</v>
      </c>
      <c r="H34" s="319">
        <v>999745</v>
      </c>
      <c r="I34" s="319">
        <f aca="true" t="shared" si="6" ref="I34:I40">G34-H34</f>
        <v>-219</v>
      </c>
      <c r="J34" s="319">
        <f aca="true" t="shared" si="7" ref="J34:J40">$F34*I34</f>
        <v>-219000</v>
      </c>
      <c r="K34" s="320">
        <f aca="true" t="shared" si="8" ref="K34:K40">J34/1000000</f>
        <v>-0.219</v>
      </c>
      <c r="L34" s="318">
        <v>988740</v>
      </c>
      <c r="M34" s="319">
        <v>988740</v>
      </c>
      <c r="N34" s="319">
        <f aca="true" t="shared" si="9" ref="N34:N40">L34-M34</f>
        <v>0</v>
      </c>
      <c r="O34" s="319">
        <f aca="true" t="shared" si="10" ref="O34:O40">$F34*N34</f>
        <v>0</v>
      </c>
      <c r="P34" s="320">
        <f aca="true" t="shared" si="11" ref="P34:P40">O34/1000000</f>
        <v>0</v>
      </c>
      <c r="Q34" s="455"/>
    </row>
    <row r="35" spans="1:17" ht="12.75" customHeight="1">
      <c r="A35" s="263">
        <v>21</v>
      </c>
      <c r="B35" s="322" t="s">
        <v>26</v>
      </c>
      <c r="C35" s="313">
        <v>4865182</v>
      </c>
      <c r="D35" s="325" t="s">
        <v>12</v>
      </c>
      <c r="E35" s="306" t="s">
        <v>323</v>
      </c>
      <c r="F35" s="313">
        <v>4000</v>
      </c>
      <c r="G35" s="318">
        <v>999810</v>
      </c>
      <c r="H35" s="319">
        <v>999880</v>
      </c>
      <c r="I35" s="319">
        <f t="shared" si="6"/>
        <v>-70</v>
      </c>
      <c r="J35" s="319">
        <f t="shared" si="7"/>
        <v>-280000</v>
      </c>
      <c r="K35" s="320">
        <f t="shared" si="8"/>
        <v>-0.28</v>
      </c>
      <c r="L35" s="318">
        <v>999839</v>
      </c>
      <c r="M35" s="319">
        <v>999839</v>
      </c>
      <c r="N35" s="319">
        <f t="shared" si="9"/>
        <v>0</v>
      </c>
      <c r="O35" s="319">
        <f t="shared" si="10"/>
        <v>0</v>
      </c>
      <c r="P35" s="320">
        <f t="shared" si="11"/>
        <v>0</v>
      </c>
      <c r="Q35" s="429"/>
    </row>
    <row r="36" spans="1:17" ht="12.75" customHeight="1">
      <c r="A36" s="263">
        <v>22</v>
      </c>
      <c r="B36" s="322" t="s">
        <v>27</v>
      </c>
      <c r="C36" s="313">
        <v>4864880</v>
      </c>
      <c r="D36" s="325" t="s">
        <v>12</v>
      </c>
      <c r="E36" s="306" t="s">
        <v>323</v>
      </c>
      <c r="F36" s="313">
        <v>500</v>
      </c>
      <c r="G36" s="318">
        <v>1939</v>
      </c>
      <c r="H36" s="319">
        <v>1803</v>
      </c>
      <c r="I36" s="319">
        <f t="shared" si="6"/>
        <v>136</v>
      </c>
      <c r="J36" s="319">
        <f t="shared" si="7"/>
        <v>68000</v>
      </c>
      <c r="K36" s="320">
        <f t="shared" si="8"/>
        <v>0.068</v>
      </c>
      <c r="L36" s="318">
        <v>15064</v>
      </c>
      <c r="M36" s="319">
        <v>15064</v>
      </c>
      <c r="N36" s="319">
        <f t="shared" si="9"/>
        <v>0</v>
      </c>
      <c r="O36" s="319">
        <f t="shared" si="10"/>
        <v>0</v>
      </c>
      <c r="P36" s="320">
        <f t="shared" si="11"/>
        <v>0</v>
      </c>
      <c r="Q36" s="429"/>
    </row>
    <row r="37" spans="1:17" ht="12.75" customHeight="1">
      <c r="A37" s="263">
        <v>23</v>
      </c>
      <c r="B37" s="322" t="s">
        <v>28</v>
      </c>
      <c r="C37" s="313">
        <v>5295128</v>
      </c>
      <c r="D37" s="325" t="s">
        <v>12</v>
      </c>
      <c r="E37" s="306" t="s">
        <v>323</v>
      </c>
      <c r="F37" s="313">
        <v>50</v>
      </c>
      <c r="G37" s="318">
        <v>78947</v>
      </c>
      <c r="H37" s="319">
        <v>71985</v>
      </c>
      <c r="I37" s="319">
        <f t="shared" si="6"/>
        <v>6962</v>
      </c>
      <c r="J37" s="319">
        <f t="shared" si="7"/>
        <v>348100</v>
      </c>
      <c r="K37" s="320">
        <f t="shared" si="8"/>
        <v>0.3481</v>
      </c>
      <c r="L37" s="318">
        <v>214260</v>
      </c>
      <c r="M37" s="319">
        <v>214260</v>
      </c>
      <c r="N37" s="319">
        <f t="shared" si="9"/>
        <v>0</v>
      </c>
      <c r="O37" s="319">
        <f t="shared" si="10"/>
        <v>0</v>
      </c>
      <c r="P37" s="320">
        <f t="shared" si="11"/>
        <v>0</v>
      </c>
      <c r="Q37" s="429"/>
    </row>
    <row r="38" spans="1:17" ht="12.75" customHeight="1">
      <c r="A38" s="263">
        <v>24</v>
      </c>
      <c r="B38" s="322" t="s">
        <v>29</v>
      </c>
      <c r="C38" s="313">
        <v>4864865</v>
      </c>
      <c r="D38" s="325" t="s">
        <v>12</v>
      </c>
      <c r="E38" s="306" t="s">
        <v>323</v>
      </c>
      <c r="F38" s="313">
        <v>1000</v>
      </c>
      <c r="G38" s="318">
        <v>999385</v>
      </c>
      <c r="H38" s="319">
        <v>999689</v>
      </c>
      <c r="I38" s="319">
        <f t="shared" si="6"/>
        <v>-304</v>
      </c>
      <c r="J38" s="319">
        <f t="shared" si="7"/>
        <v>-304000</v>
      </c>
      <c r="K38" s="320">
        <f t="shared" si="8"/>
        <v>-0.304</v>
      </c>
      <c r="L38" s="318">
        <v>996229</v>
      </c>
      <c r="M38" s="319">
        <v>996229</v>
      </c>
      <c r="N38" s="319">
        <f t="shared" si="9"/>
        <v>0</v>
      </c>
      <c r="O38" s="319">
        <f t="shared" si="10"/>
        <v>0</v>
      </c>
      <c r="P38" s="320">
        <f t="shared" si="11"/>
        <v>0</v>
      </c>
      <c r="Q38" s="439"/>
    </row>
    <row r="39" spans="1:17" ht="12.75" customHeight="1">
      <c r="A39" s="263">
        <v>25</v>
      </c>
      <c r="B39" s="322" t="s">
        <v>349</v>
      </c>
      <c r="C39" s="313">
        <v>4864873</v>
      </c>
      <c r="D39" s="325" t="s">
        <v>12</v>
      </c>
      <c r="E39" s="306" t="s">
        <v>323</v>
      </c>
      <c r="F39" s="313">
        <v>1000</v>
      </c>
      <c r="G39" s="318">
        <v>999393</v>
      </c>
      <c r="H39" s="319">
        <v>999455</v>
      </c>
      <c r="I39" s="319">
        <f t="shared" si="6"/>
        <v>-62</v>
      </c>
      <c r="J39" s="319">
        <f t="shared" si="7"/>
        <v>-62000</v>
      </c>
      <c r="K39" s="320">
        <f t="shared" si="8"/>
        <v>-0.062</v>
      </c>
      <c r="L39" s="318">
        <v>999560</v>
      </c>
      <c r="M39" s="319">
        <v>999560</v>
      </c>
      <c r="N39" s="319">
        <f t="shared" si="9"/>
        <v>0</v>
      </c>
      <c r="O39" s="319">
        <f t="shared" si="10"/>
        <v>0</v>
      </c>
      <c r="P39" s="320">
        <f t="shared" si="11"/>
        <v>0</v>
      </c>
      <c r="Q39" s="438"/>
    </row>
    <row r="40" spans="1:17" ht="12.75" customHeight="1">
      <c r="A40" s="263">
        <v>26</v>
      </c>
      <c r="B40" s="322" t="s">
        <v>389</v>
      </c>
      <c r="C40" s="313">
        <v>5295124</v>
      </c>
      <c r="D40" s="325" t="s">
        <v>12</v>
      </c>
      <c r="E40" s="306" t="s">
        <v>323</v>
      </c>
      <c r="F40" s="313">
        <v>100</v>
      </c>
      <c r="G40" s="318">
        <v>40641</v>
      </c>
      <c r="H40" s="319">
        <v>45304</v>
      </c>
      <c r="I40" s="319">
        <f t="shared" si="6"/>
        <v>-4663</v>
      </c>
      <c r="J40" s="319">
        <f t="shared" si="7"/>
        <v>-466300</v>
      </c>
      <c r="K40" s="320">
        <f t="shared" si="8"/>
        <v>-0.4663</v>
      </c>
      <c r="L40" s="318">
        <v>193647</v>
      </c>
      <c r="M40" s="319">
        <v>193647</v>
      </c>
      <c r="N40" s="319">
        <f t="shared" si="9"/>
        <v>0</v>
      </c>
      <c r="O40" s="319">
        <f t="shared" si="10"/>
        <v>0</v>
      </c>
      <c r="P40" s="320">
        <f t="shared" si="11"/>
        <v>0</v>
      </c>
      <c r="Q40" s="438"/>
    </row>
    <row r="41" spans="1:17" ht="12.75" customHeight="1">
      <c r="A41" s="263"/>
      <c r="B41" s="324" t="s">
        <v>30</v>
      </c>
      <c r="C41" s="313"/>
      <c r="D41" s="325"/>
      <c r="E41" s="306"/>
      <c r="F41" s="313"/>
      <c r="G41" s="318"/>
      <c r="H41" s="319"/>
      <c r="I41" s="319"/>
      <c r="J41" s="319"/>
      <c r="K41" s="320"/>
      <c r="L41" s="318"/>
      <c r="M41" s="319"/>
      <c r="N41" s="319"/>
      <c r="O41" s="319"/>
      <c r="P41" s="320"/>
      <c r="Q41" s="429"/>
    </row>
    <row r="42" spans="1:17" ht="12.75" customHeight="1">
      <c r="A42" s="263">
        <v>27</v>
      </c>
      <c r="B42" s="322" t="s">
        <v>346</v>
      </c>
      <c r="C42" s="313">
        <v>5128473</v>
      </c>
      <c r="D42" s="325" t="s">
        <v>12</v>
      </c>
      <c r="E42" s="306" t="s">
        <v>323</v>
      </c>
      <c r="F42" s="313">
        <v>1000</v>
      </c>
      <c r="G42" s="318">
        <v>991093</v>
      </c>
      <c r="H42" s="319">
        <v>993220</v>
      </c>
      <c r="I42" s="319">
        <f>G42-H42</f>
        <v>-2127</v>
      </c>
      <c r="J42" s="319">
        <f>$F42*I42</f>
        <v>-2127000</v>
      </c>
      <c r="K42" s="320">
        <f>J42/1000000</f>
        <v>-2.127</v>
      </c>
      <c r="L42" s="318">
        <v>997984</v>
      </c>
      <c r="M42" s="319">
        <v>997984</v>
      </c>
      <c r="N42" s="319">
        <f>L42-M42</f>
        <v>0</v>
      </c>
      <c r="O42" s="319">
        <f>$F42*N42</f>
        <v>0</v>
      </c>
      <c r="P42" s="320">
        <f>O42/1000000</f>
        <v>0</v>
      </c>
      <c r="Q42" s="438"/>
    </row>
    <row r="43" spans="1:17" ht="12.75" customHeight="1">
      <c r="A43" s="263">
        <v>28</v>
      </c>
      <c r="B43" s="322" t="s">
        <v>347</v>
      </c>
      <c r="C43" s="313">
        <v>4902482</v>
      </c>
      <c r="D43" s="325" t="s">
        <v>12</v>
      </c>
      <c r="E43" s="306" t="s">
        <v>323</v>
      </c>
      <c r="F43" s="313">
        <v>500</v>
      </c>
      <c r="G43" s="318">
        <v>921907</v>
      </c>
      <c r="H43" s="319">
        <v>925875</v>
      </c>
      <c r="I43" s="319">
        <f>G43-H43</f>
        <v>-3968</v>
      </c>
      <c r="J43" s="319">
        <f>$F43*I43</f>
        <v>-1984000</v>
      </c>
      <c r="K43" s="320">
        <f>J43/1000000</f>
        <v>-1.984</v>
      </c>
      <c r="L43" s="318">
        <v>999477</v>
      </c>
      <c r="M43" s="319">
        <v>999477</v>
      </c>
      <c r="N43" s="319">
        <f>L43-M43</f>
        <v>0</v>
      </c>
      <c r="O43" s="319">
        <f>$F43*N43</f>
        <v>0</v>
      </c>
      <c r="P43" s="320">
        <f>O43/1000000</f>
        <v>0</v>
      </c>
      <c r="Q43" s="438"/>
    </row>
    <row r="44" spans="1:17" ht="12.75" customHeight="1">
      <c r="A44" s="263">
        <v>29</v>
      </c>
      <c r="B44" s="322" t="s">
        <v>31</v>
      </c>
      <c r="C44" s="313">
        <v>4864791</v>
      </c>
      <c r="D44" s="325" t="s">
        <v>12</v>
      </c>
      <c r="E44" s="306" t="s">
        <v>323</v>
      </c>
      <c r="F44" s="313">
        <v>266.67</v>
      </c>
      <c r="G44" s="318">
        <v>994892</v>
      </c>
      <c r="H44" s="319">
        <v>995329</v>
      </c>
      <c r="I44" s="264">
        <f>G44-H44</f>
        <v>-437</v>
      </c>
      <c r="J44" s="264">
        <f>$F44*I44</f>
        <v>-116534.79000000001</v>
      </c>
      <c r="K44" s="738">
        <f>J44/1000000</f>
        <v>-0.11653479000000001</v>
      </c>
      <c r="L44" s="318">
        <v>84</v>
      </c>
      <c r="M44" s="319">
        <v>84</v>
      </c>
      <c r="N44" s="264">
        <f>L44-M44</f>
        <v>0</v>
      </c>
      <c r="O44" s="264">
        <f>$F44*N44</f>
        <v>0</v>
      </c>
      <c r="P44" s="738">
        <f>O44/1000000</f>
        <v>0</v>
      </c>
      <c r="Q44" s="455"/>
    </row>
    <row r="45" spans="1:17" ht="12.75" customHeight="1">
      <c r="A45" s="263">
        <v>30</v>
      </c>
      <c r="B45" s="322" t="s">
        <v>32</v>
      </c>
      <c r="C45" s="313">
        <v>4864867</v>
      </c>
      <c r="D45" s="325" t="s">
        <v>12</v>
      </c>
      <c r="E45" s="306" t="s">
        <v>323</v>
      </c>
      <c r="F45" s="313">
        <v>500</v>
      </c>
      <c r="G45" s="318">
        <v>2266</v>
      </c>
      <c r="H45" s="319">
        <v>2260</v>
      </c>
      <c r="I45" s="319">
        <f>G45-H45</f>
        <v>6</v>
      </c>
      <c r="J45" s="319">
        <f>$F45*I45</f>
        <v>3000</v>
      </c>
      <c r="K45" s="320">
        <f>J45/1000000</f>
        <v>0.003</v>
      </c>
      <c r="L45" s="318">
        <v>1150</v>
      </c>
      <c r="M45" s="319">
        <v>1149</v>
      </c>
      <c r="N45" s="319">
        <f>L45-M45</f>
        <v>1</v>
      </c>
      <c r="O45" s="319">
        <f>$F45*N45</f>
        <v>500</v>
      </c>
      <c r="P45" s="320">
        <f>O45/1000000</f>
        <v>0.0005</v>
      </c>
      <c r="Q45" s="429"/>
    </row>
    <row r="46" spans="1:17" ht="12.75" customHeight="1">
      <c r="A46" s="263"/>
      <c r="B46" s="323" t="s">
        <v>33</v>
      </c>
      <c r="C46" s="313"/>
      <c r="D46" s="326"/>
      <c r="E46" s="306"/>
      <c r="F46" s="313"/>
      <c r="G46" s="318"/>
      <c r="H46" s="319"/>
      <c r="I46" s="319"/>
      <c r="J46" s="319"/>
      <c r="K46" s="320"/>
      <c r="L46" s="318"/>
      <c r="M46" s="319"/>
      <c r="N46" s="319"/>
      <c r="O46" s="319"/>
      <c r="P46" s="320"/>
      <c r="Q46" s="429"/>
    </row>
    <row r="47" spans="1:17" ht="12.75" customHeight="1">
      <c r="A47" s="263">
        <v>31</v>
      </c>
      <c r="B47" s="322" t="s">
        <v>34</v>
      </c>
      <c r="C47" s="313">
        <v>4865041</v>
      </c>
      <c r="D47" s="325" t="s">
        <v>12</v>
      </c>
      <c r="E47" s="306" t="s">
        <v>323</v>
      </c>
      <c r="F47" s="313">
        <v>-1000</v>
      </c>
      <c r="G47" s="318">
        <v>48852</v>
      </c>
      <c r="H47" s="319">
        <v>47244</v>
      </c>
      <c r="I47" s="319">
        <f>G47-H47</f>
        <v>1608</v>
      </c>
      <c r="J47" s="319">
        <f>$F47*I47</f>
        <v>-1608000</v>
      </c>
      <c r="K47" s="320">
        <f>J47/1000000</f>
        <v>-1.608</v>
      </c>
      <c r="L47" s="318">
        <v>996515</v>
      </c>
      <c r="M47" s="319">
        <v>996515</v>
      </c>
      <c r="N47" s="319">
        <f>L47-M47</f>
        <v>0</v>
      </c>
      <c r="O47" s="319">
        <f>$F47*N47</f>
        <v>0</v>
      </c>
      <c r="P47" s="320">
        <f>O47/1000000</f>
        <v>0</v>
      </c>
      <c r="Q47" s="429"/>
    </row>
    <row r="48" spans="1:17" ht="12.75" customHeight="1">
      <c r="A48" s="263">
        <v>32</v>
      </c>
      <c r="B48" s="322" t="s">
        <v>15</v>
      </c>
      <c r="C48" s="313">
        <v>5295182</v>
      </c>
      <c r="D48" s="325" t="s">
        <v>12</v>
      </c>
      <c r="E48" s="306" t="s">
        <v>323</v>
      </c>
      <c r="F48" s="313">
        <v>-500</v>
      </c>
      <c r="G48" s="318">
        <v>267196</v>
      </c>
      <c r="H48" s="319">
        <v>258216</v>
      </c>
      <c r="I48" s="319">
        <f>G48-H48</f>
        <v>8980</v>
      </c>
      <c r="J48" s="319">
        <f>$F48*I48</f>
        <v>-4490000</v>
      </c>
      <c r="K48" s="320">
        <f>J48/1000000</f>
        <v>-4.49</v>
      </c>
      <c r="L48" s="318">
        <v>17481</v>
      </c>
      <c r="M48" s="319">
        <v>17481</v>
      </c>
      <c r="N48" s="319">
        <f>L48-M48</f>
        <v>0</v>
      </c>
      <c r="O48" s="319">
        <f>$F48*N48</f>
        <v>0</v>
      </c>
      <c r="P48" s="320">
        <f>O48/1000000</f>
        <v>0</v>
      </c>
      <c r="Q48" s="426"/>
    </row>
    <row r="49" spans="1:17" ht="12.75" customHeight="1">
      <c r="A49" s="264">
        <v>33</v>
      </c>
      <c r="B49" s="322" t="s">
        <v>16</v>
      </c>
      <c r="C49" s="313">
        <v>4864788</v>
      </c>
      <c r="D49" s="325" t="s">
        <v>12</v>
      </c>
      <c r="E49" s="306" t="s">
        <v>323</v>
      </c>
      <c r="F49" s="313">
        <v>-2000</v>
      </c>
      <c r="G49" s="318">
        <v>11841</v>
      </c>
      <c r="H49" s="319">
        <v>9101</v>
      </c>
      <c r="I49" s="319">
        <f>G49-H49</f>
        <v>2740</v>
      </c>
      <c r="J49" s="319">
        <f>$F49*I49</f>
        <v>-5480000</v>
      </c>
      <c r="K49" s="320">
        <f>J49/1000000</f>
        <v>-5.48</v>
      </c>
      <c r="L49" s="318">
        <v>999498</v>
      </c>
      <c r="M49" s="319">
        <v>999498</v>
      </c>
      <c r="N49" s="319">
        <f>L49-M49</f>
        <v>0</v>
      </c>
      <c r="O49" s="319">
        <f>$F49*N49</f>
        <v>0</v>
      </c>
      <c r="P49" s="320">
        <f>O49/1000000</f>
        <v>0</v>
      </c>
      <c r="Q49" s="426"/>
    </row>
    <row r="50" spans="1:17" ht="12.75" customHeight="1">
      <c r="A50" s="264"/>
      <c r="B50" s="323" t="s">
        <v>35</v>
      </c>
      <c r="C50" s="313"/>
      <c r="D50" s="326"/>
      <c r="E50" s="306"/>
      <c r="F50" s="313"/>
      <c r="G50" s="318"/>
      <c r="H50" s="319"/>
      <c r="I50" s="319"/>
      <c r="J50" s="319"/>
      <c r="K50" s="320"/>
      <c r="L50" s="318"/>
      <c r="M50" s="319"/>
      <c r="N50" s="319"/>
      <c r="O50" s="319"/>
      <c r="P50" s="320"/>
      <c r="Q50" s="429"/>
    </row>
    <row r="51" spans="1:17" ht="12.75" customHeight="1">
      <c r="A51" s="263">
        <v>34</v>
      </c>
      <c r="B51" s="322" t="s">
        <v>36</v>
      </c>
      <c r="C51" s="313">
        <v>4864911</v>
      </c>
      <c r="D51" s="325" t="s">
        <v>12</v>
      </c>
      <c r="E51" s="306" t="s">
        <v>323</v>
      </c>
      <c r="F51" s="313">
        <v>-1000</v>
      </c>
      <c r="G51" s="318">
        <v>62403</v>
      </c>
      <c r="H51" s="319">
        <v>59555</v>
      </c>
      <c r="I51" s="319">
        <f>G51-H51</f>
        <v>2848</v>
      </c>
      <c r="J51" s="319">
        <f>$F51*I51</f>
        <v>-2848000</v>
      </c>
      <c r="K51" s="320">
        <f>J51/1000000</f>
        <v>-2.848</v>
      </c>
      <c r="L51" s="318">
        <v>997330</v>
      </c>
      <c r="M51" s="319">
        <v>997330</v>
      </c>
      <c r="N51" s="319">
        <f>L51-M51</f>
        <v>0</v>
      </c>
      <c r="O51" s="319">
        <f>$F51*N51</f>
        <v>0</v>
      </c>
      <c r="P51" s="320">
        <f>O51/1000000</f>
        <v>0</v>
      </c>
      <c r="Q51" s="429"/>
    </row>
    <row r="52" spans="1:17" ht="15.75" customHeight="1">
      <c r="A52" s="263"/>
      <c r="B52" s="323" t="s">
        <v>357</v>
      </c>
      <c r="C52" s="313"/>
      <c r="D52" s="325"/>
      <c r="E52" s="306"/>
      <c r="F52" s="313"/>
      <c r="G52" s="318"/>
      <c r="H52" s="319"/>
      <c r="I52" s="319"/>
      <c r="J52" s="319"/>
      <c r="K52" s="320"/>
      <c r="L52" s="318"/>
      <c r="M52" s="319"/>
      <c r="N52" s="319"/>
      <c r="O52" s="319"/>
      <c r="P52" s="320"/>
      <c r="Q52" s="429"/>
    </row>
    <row r="53" spans="1:17" ht="15.75" customHeight="1">
      <c r="A53" s="263">
        <v>35</v>
      </c>
      <c r="B53" s="322" t="s">
        <v>406</v>
      </c>
      <c r="C53" s="313">
        <v>4864973</v>
      </c>
      <c r="D53" s="325" t="s">
        <v>12</v>
      </c>
      <c r="E53" s="306" t="s">
        <v>323</v>
      </c>
      <c r="F53" s="313">
        <v>-2000</v>
      </c>
      <c r="G53" s="318">
        <v>145413</v>
      </c>
      <c r="H53" s="319">
        <v>142203</v>
      </c>
      <c r="I53" s="319">
        <f>G53-H53</f>
        <v>3210</v>
      </c>
      <c r="J53" s="319">
        <f>$F53*I53</f>
        <v>-6420000</v>
      </c>
      <c r="K53" s="320">
        <f>J53/1000000</f>
        <v>-6.42</v>
      </c>
      <c r="L53" s="318">
        <v>293</v>
      </c>
      <c r="M53" s="319">
        <v>293</v>
      </c>
      <c r="N53" s="319">
        <f>L53-M53</f>
        <v>0</v>
      </c>
      <c r="O53" s="319">
        <f>$F53*N53</f>
        <v>0</v>
      </c>
      <c r="P53" s="320">
        <f>O53/1000000</f>
        <v>0</v>
      </c>
      <c r="Q53" s="429"/>
    </row>
    <row r="54" spans="1:17" ht="18.75" customHeight="1">
      <c r="A54" s="263">
        <v>36</v>
      </c>
      <c r="B54" s="322" t="s">
        <v>364</v>
      </c>
      <c r="C54" s="313">
        <v>4864992</v>
      </c>
      <c r="D54" s="325" t="s">
        <v>12</v>
      </c>
      <c r="E54" s="306" t="s">
        <v>323</v>
      </c>
      <c r="F54" s="313">
        <v>-1000</v>
      </c>
      <c r="G54" s="318">
        <v>138891</v>
      </c>
      <c r="H54" s="319">
        <v>135844</v>
      </c>
      <c r="I54" s="319">
        <f>G54-H54</f>
        <v>3047</v>
      </c>
      <c r="J54" s="319">
        <f>$F54*I54</f>
        <v>-3047000</v>
      </c>
      <c r="K54" s="320">
        <f>J54/1000000</f>
        <v>-3.047</v>
      </c>
      <c r="L54" s="318">
        <v>998448</v>
      </c>
      <c r="M54" s="319">
        <v>998448</v>
      </c>
      <c r="N54" s="319">
        <f>L54-M54</f>
        <v>0</v>
      </c>
      <c r="O54" s="319">
        <f>$F54*N54</f>
        <v>0</v>
      </c>
      <c r="P54" s="320">
        <f>O54/1000000</f>
        <v>0</v>
      </c>
      <c r="Q54" s="718"/>
    </row>
    <row r="55" spans="1:17" ht="15.75" customHeight="1">
      <c r="A55" s="263">
        <v>37</v>
      </c>
      <c r="B55" s="322" t="s">
        <v>358</v>
      </c>
      <c r="C55" s="313">
        <v>4864827</v>
      </c>
      <c r="D55" s="325" t="s">
        <v>12</v>
      </c>
      <c r="E55" s="306" t="s">
        <v>323</v>
      </c>
      <c r="F55" s="313">
        <v>-333.33</v>
      </c>
      <c r="G55" s="318">
        <v>209201</v>
      </c>
      <c r="H55" s="319">
        <v>196302</v>
      </c>
      <c r="I55" s="319">
        <f>G55-H55</f>
        <v>12899</v>
      </c>
      <c r="J55" s="319">
        <f>$F55*I55</f>
        <v>-4299623.67</v>
      </c>
      <c r="K55" s="320">
        <f>J55/1000000</f>
        <v>-4.29962367</v>
      </c>
      <c r="L55" s="318">
        <v>228</v>
      </c>
      <c r="M55" s="319">
        <v>228</v>
      </c>
      <c r="N55" s="319">
        <f>L55-M55</f>
        <v>0</v>
      </c>
      <c r="O55" s="319">
        <f>$F55*N55</f>
        <v>0</v>
      </c>
      <c r="P55" s="320">
        <f>O55/1000000</f>
        <v>0</v>
      </c>
      <c r="Q55" s="718"/>
    </row>
    <row r="56" spans="1:17" ht="15.75" customHeight="1">
      <c r="A56" s="263">
        <v>38</v>
      </c>
      <c r="B56" s="322" t="s">
        <v>473</v>
      </c>
      <c r="C56" s="313">
        <v>5128449</v>
      </c>
      <c r="D56" s="325" t="s">
        <v>12</v>
      </c>
      <c r="E56" s="306" t="s">
        <v>323</v>
      </c>
      <c r="F56" s="313">
        <v>-2000</v>
      </c>
      <c r="G56" s="318">
        <v>10378</v>
      </c>
      <c r="H56" s="319">
        <v>7528</v>
      </c>
      <c r="I56" s="319">
        <f>G56-H56</f>
        <v>2850</v>
      </c>
      <c r="J56" s="319">
        <f>$F56*I56</f>
        <v>-5700000</v>
      </c>
      <c r="K56" s="320">
        <f>J56/1000000</f>
        <v>-5.7</v>
      </c>
      <c r="L56" s="318">
        <v>2</v>
      </c>
      <c r="M56" s="319">
        <v>2</v>
      </c>
      <c r="N56" s="319">
        <f>L56-M56</f>
        <v>0</v>
      </c>
      <c r="O56" s="319">
        <f>$F56*N56</f>
        <v>0</v>
      </c>
      <c r="P56" s="320">
        <f>O56/1000000</f>
        <v>0</v>
      </c>
      <c r="Q56" s="718"/>
    </row>
    <row r="57" spans="1:17" ht="15.75" customHeight="1">
      <c r="A57" s="263"/>
      <c r="B57" s="322"/>
      <c r="C57" s="313"/>
      <c r="D57" s="325"/>
      <c r="E57" s="306"/>
      <c r="F57" s="313"/>
      <c r="G57" s="318"/>
      <c r="H57" s="319"/>
      <c r="I57" s="319"/>
      <c r="J57" s="319"/>
      <c r="K57" s="320"/>
      <c r="L57" s="318"/>
      <c r="M57" s="319"/>
      <c r="N57" s="319"/>
      <c r="O57" s="319"/>
      <c r="P57" s="320"/>
      <c r="Q57" s="718"/>
    </row>
    <row r="58" spans="1:17" ht="12" customHeight="1">
      <c r="A58" s="263"/>
      <c r="B58" s="324" t="s">
        <v>378</v>
      </c>
      <c r="C58" s="313"/>
      <c r="D58" s="325"/>
      <c r="E58" s="306"/>
      <c r="F58" s="313"/>
      <c r="G58" s="318"/>
      <c r="H58" s="319"/>
      <c r="I58" s="319"/>
      <c r="J58" s="319"/>
      <c r="K58" s="320"/>
      <c r="L58" s="318"/>
      <c r="M58" s="319"/>
      <c r="N58" s="319"/>
      <c r="O58" s="319"/>
      <c r="P58" s="320"/>
      <c r="Q58" s="430"/>
    </row>
    <row r="59" spans="1:17" ht="15.75" customHeight="1">
      <c r="A59" s="263">
        <v>38</v>
      </c>
      <c r="B59" s="322" t="s">
        <v>14</v>
      </c>
      <c r="C59" s="313">
        <v>4902505</v>
      </c>
      <c r="D59" s="325" t="s">
        <v>12</v>
      </c>
      <c r="E59" s="306" t="s">
        <v>323</v>
      </c>
      <c r="F59" s="313">
        <v>-2000</v>
      </c>
      <c r="G59" s="318">
        <v>26001</v>
      </c>
      <c r="H59" s="319">
        <v>23566</v>
      </c>
      <c r="I59" s="319">
        <f>G59-H59</f>
        <v>2435</v>
      </c>
      <c r="J59" s="319">
        <f>$F59*I59</f>
        <v>-4870000</v>
      </c>
      <c r="K59" s="320">
        <f>J59/1000000</f>
        <v>-4.87</v>
      </c>
      <c r="L59" s="318">
        <v>470</v>
      </c>
      <c r="M59" s="319">
        <v>470</v>
      </c>
      <c r="N59" s="319">
        <f>L59-M59</f>
        <v>0</v>
      </c>
      <c r="O59" s="319">
        <f>$F59*N59</f>
        <v>0</v>
      </c>
      <c r="P59" s="320">
        <f>O59/1000000</f>
        <v>0</v>
      </c>
      <c r="Q59" s="455"/>
    </row>
    <row r="60" spans="1:17" ht="18.75" customHeight="1">
      <c r="A60" s="263">
        <v>39</v>
      </c>
      <c r="B60" s="322" t="s">
        <v>15</v>
      </c>
      <c r="C60" s="313">
        <v>5128468</v>
      </c>
      <c r="D60" s="325" t="s">
        <v>12</v>
      </c>
      <c r="E60" s="306" t="s">
        <v>323</v>
      </c>
      <c r="F60" s="313">
        <v>-1000</v>
      </c>
      <c r="G60" s="318">
        <v>90311</v>
      </c>
      <c r="H60" s="319">
        <v>85232</v>
      </c>
      <c r="I60" s="319">
        <f>G60-H60</f>
        <v>5079</v>
      </c>
      <c r="J60" s="319">
        <f>$F60*I60</f>
        <v>-5079000</v>
      </c>
      <c r="K60" s="320">
        <f>J60/1000000</f>
        <v>-5.079</v>
      </c>
      <c r="L60" s="318">
        <v>2090</v>
      </c>
      <c r="M60" s="319">
        <v>2090</v>
      </c>
      <c r="N60" s="319">
        <f>L60-M60</f>
        <v>0</v>
      </c>
      <c r="O60" s="319">
        <f>$F60*N60</f>
        <v>0</v>
      </c>
      <c r="P60" s="320">
        <f>O60/1000000</f>
        <v>0</v>
      </c>
      <c r="Q60" s="435"/>
    </row>
    <row r="61" spans="1:17" ht="18.75" customHeight="1">
      <c r="A61" s="263"/>
      <c r="B61" s="324" t="s">
        <v>469</v>
      </c>
      <c r="C61" s="313"/>
      <c r="D61" s="325"/>
      <c r="E61" s="306"/>
      <c r="F61" s="313"/>
      <c r="G61" s="318"/>
      <c r="H61" s="319"/>
      <c r="I61" s="319"/>
      <c r="J61" s="319"/>
      <c r="K61" s="320"/>
      <c r="L61" s="318"/>
      <c r="M61" s="319"/>
      <c r="N61" s="319"/>
      <c r="O61" s="319"/>
      <c r="P61" s="320"/>
      <c r="Q61" s="435"/>
    </row>
    <row r="62" spans="1:17" ht="18.75" customHeight="1">
      <c r="A62" s="263">
        <v>40</v>
      </c>
      <c r="B62" s="322" t="s">
        <v>14</v>
      </c>
      <c r="C62" s="313" t="s">
        <v>470</v>
      </c>
      <c r="D62" s="325" t="s">
        <v>472</v>
      </c>
      <c r="E62" s="306" t="s">
        <v>323</v>
      </c>
      <c r="F62" s="313">
        <v>1</v>
      </c>
      <c r="G62" s="318">
        <v>3700000</v>
      </c>
      <c r="H62" s="264">
        <v>2187000</v>
      </c>
      <c r="I62" s="319">
        <f>G62-H62</f>
        <v>1513000</v>
      </c>
      <c r="J62" s="319">
        <f>$F62*I62</f>
        <v>1513000</v>
      </c>
      <c r="K62" s="320">
        <f>J62/1000000</f>
        <v>1.513</v>
      </c>
      <c r="L62" s="318">
        <v>1115000</v>
      </c>
      <c r="M62" s="264">
        <v>1115000</v>
      </c>
      <c r="N62" s="319">
        <f>L62-M62</f>
        <v>0</v>
      </c>
      <c r="O62" s="319">
        <f>$F62*N62</f>
        <v>0</v>
      </c>
      <c r="P62" s="320">
        <f>O62/1000000</f>
        <v>0</v>
      </c>
      <c r="Q62" s="435"/>
    </row>
    <row r="63" spans="1:17" ht="18.75" customHeight="1">
      <c r="A63" s="263">
        <v>41</v>
      </c>
      <c r="B63" s="322" t="s">
        <v>15</v>
      </c>
      <c r="C63" s="313" t="s">
        <v>471</v>
      </c>
      <c r="D63" s="325" t="s">
        <v>472</v>
      </c>
      <c r="E63" s="306" t="s">
        <v>323</v>
      </c>
      <c r="F63" s="313">
        <v>1</v>
      </c>
      <c r="G63" s="318">
        <v>13971000</v>
      </c>
      <c r="H63" s="264">
        <v>11601000</v>
      </c>
      <c r="I63" s="319">
        <f>G63-H63</f>
        <v>2370000</v>
      </c>
      <c r="J63" s="319">
        <f>$F63*I63</f>
        <v>2370000</v>
      </c>
      <c r="K63" s="320">
        <f>J63/1000000</f>
        <v>2.37</v>
      </c>
      <c r="L63" s="318">
        <v>1150000</v>
      </c>
      <c r="M63" s="264">
        <v>1150000</v>
      </c>
      <c r="N63" s="319">
        <f>L63-M63</f>
        <v>0</v>
      </c>
      <c r="O63" s="319">
        <f>$F63*N63</f>
        <v>0</v>
      </c>
      <c r="P63" s="320">
        <f>O63/1000000</f>
        <v>0</v>
      </c>
      <c r="Q63" s="435"/>
    </row>
    <row r="64" spans="1:17" ht="15" customHeight="1">
      <c r="A64" s="263"/>
      <c r="B64" s="324" t="s">
        <v>382</v>
      </c>
      <c r="C64" s="313"/>
      <c r="D64" s="325"/>
      <c r="E64" s="306"/>
      <c r="F64" s="313"/>
      <c r="G64" s="318"/>
      <c r="H64" s="319"/>
      <c r="I64" s="319"/>
      <c r="J64" s="319"/>
      <c r="K64" s="320"/>
      <c r="L64" s="318"/>
      <c r="M64" s="319"/>
      <c r="N64" s="319"/>
      <c r="O64" s="319"/>
      <c r="P64" s="320"/>
      <c r="Q64" s="435"/>
    </row>
    <row r="65" spans="1:17" ht="15.75" customHeight="1">
      <c r="A65" s="263">
        <v>42</v>
      </c>
      <c r="B65" s="322" t="s">
        <v>14</v>
      </c>
      <c r="C65" s="313">
        <v>4864903</v>
      </c>
      <c r="D65" s="325" t="s">
        <v>12</v>
      </c>
      <c r="E65" s="306" t="s">
        <v>323</v>
      </c>
      <c r="F65" s="313">
        <v>-1000</v>
      </c>
      <c r="G65" s="318">
        <v>9565</v>
      </c>
      <c r="H65" s="319">
        <v>6326</v>
      </c>
      <c r="I65" s="319">
        <f>G65-H65</f>
        <v>3239</v>
      </c>
      <c r="J65" s="319">
        <f>$F65*I65</f>
        <v>-3239000</v>
      </c>
      <c r="K65" s="320">
        <f>J65/1000000</f>
        <v>-3.239</v>
      </c>
      <c r="L65" s="318">
        <v>997665</v>
      </c>
      <c r="M65" s="319">
        <v>997665</v>
      </c>
      <c r="N65" s="319">
        <f>L65-M65</f>
        <v>0</v>
      </c>
      <c r="O65" s="319">
        <f>$F65*N65</f>
        <v>0</v>
      </c>
      <c r="P65" s="320">
        <f>O65/1000000</f>
        <v>0</v>
      </c>
      <c r="Q65" s="426"/>
    </row>
    <row r="66" spans="1:17" ht="15" customHeight="1">
      <c r="A66" s="263">
        <v>43</v>
      </c>
      <c r="B66" s="322" t="s">
        <v>15</v>
      </c>
      <c r="C66" s="313">
        <v>4864946</v>
      </c>
      <c r="D66" s="325" t="s">
        <v>12</v>
      </c>
      <c r="E66" s="306" t="s">
        <v>323</v>
      </c>
      <c r="F66" s="313">
        <v>-1000</v>
      </c>
      <c r="G66" s="318">
        <v>51254</v>
      </c>
      <c r="H66" s="319">
        <v>50747</v>
      </c>
      <c r="I66" s="319">
        <f>G66-H66</f>
        <v>507</v>
      </c>
      <c r="J66" s="319">
        <f>$F66*I66</f>
        <v>-507000</v>
      </c>
      <c r="K66" s="320">
        <f>J66/1000000</f>
        <v>-0.507</v>
      </c>
      <c r="L66" s="318">
        <v>1437</v>
      </c>
      <c r="M66" s="319">
        <v>1437</v>
      </c>
      <c r="N66" s="319">
        <f>L66-M66</f>
        <v>0</v>
      </c>
      <c r="O66" s="319">
        <f>$F66*N66</f>
        <v>0</v>
      </c>
      <c r="P66" s="320">
        <f>O66/1000000</f>
        <v>0</v>
      </c>
      <c r="Q66" s="426"/>
    </row>
    <row r="67" spans="1:17" ht="14.25" customHeight="1">
      <c r="A67" s="263"/>
      <c r="B67" s="324" t="s">
        <v>356</v>
      </c>
      <c r="C67" s="313"/>
      <c r="D67" s="325"/>
      <c r="E67" s="306"/>
      <c r="F67" s="313"/>
      <c r="G67" s="318"/>
      <c r="H67" s="319"/>
      <c r="I67" s="319"/>
      <c r="J67" s="319"/>
      <c r="K67" s="320"/>
      <c r="L67" s="318"/>
      <c r="M67" s="319"/>
      <c r="N67" s="319"/>
      <c r="O67" s="319"/>
      <c r="P67" s="320"/>
      <c r="Q67" s="429"/>
    </row>
    <row r="68" spans="1:17" ht="14.25" customHeight="1">
      <c r="A68" s="263"/>
      <c r="B68" s="324" t="s">
        <v>41</v>
      </c>
      <c r="C68" s="313"/>
      <c r="D68" s="325"/>
      <c r="E68" s="306"/>
      <c r="F68" s="313"/>
      <c r="G68" s="318"/>
      <c r="H68" s="319"/>
      <c r="I68" s="319"/>
      <c r="J68" s="319"/>
      <c r="K68" s="320"/>
      <c r="L68" s="318"/>
      <c r="M68" s="319"/>
      <c r="N68" s="319"/>
      <c r="O68" s="319"/>
      <c r="P68" s="320"/>
      <c r="Q68" s="429"/>
    </row>
    <row r="69" spans="1:17" s="461" customFormat="1" ht="17.25" thickBot="1">
      <c r="A69" s="461">
        <v>44</v>
      </c>
      <c r="B69" s="827" t="s">
        <v>42</v>
      </c>
      <c r="C69" s="826">
        <v>4864843</v>
      </c>
      <c r="D69" s="693" t="s">
        <v>12</v>
      </c>
      <c r="E69" s="693" t="s">
        <v>323</v>
      </c>
      <c r="F69" s="828">
        <v>1000</v>
      </c>
      <c r="G69" s="318">
        <v>998129</v>
      </c>
      <c r="H69" s="319">
        <v>998129</v>
      </c>
      <c r="I69" s="693">
        <f>G69-H69</f>
        <v>0</v>
      </c>
      <c r="J69" s="693">
        <f>$F69*I69</f>
        <v>0</v>
      </c>
      <c r="K69" s="693">
        <f>J69/1000000</f>
        <v>0</v>
      </c>
      <c r="L69" s="318">
        <v>26126</v>
      </c>
      <c r="M69" s="319">
        <v>26314</v>
      </c>
      <c r="N69" s="693">
        <f>L69-M69</f>
        <v>-188</v>
      </c>
      <c r="O69" s="693">
        <f>$F69*N69</f>
        <v>-188000</v>
      </c>
      <c r="P69" s="693">
        <f>O69/1000000</f>
        <v>-0.188</v>
      </c>
      <c r="Q69" s="515"/>
    </row>
    <row r="70" spans="1:17" s="717" customFormat="1" ht="16.5" hidden="1" thickBot="1" thickTop="1">
      <c r="A70" s="654"/>
      <c r="B70" s="715"/>
      <c r="C70" s="716"/>
      <c r="D70" s="721"/>
      <c r="F70" s="716"/>
      <c r="G70" s="319" t="e">
        <v>#N/A</v>
      </c>
      <c r="H70" s="319" t="e">
        <v>#N/A</v>
      </c>
      <c r="I70" s="716"/>
      <c r="J70" s="716"/>
      <c r="K70" s="716"/>
      <c r="L70" s="319" t="e">
        <v>#N/A</v>
      </c>
      <c r="M70" s="319" t="e">
        <v>#N/A</v>
      </c>
      <c r="N70" s="716"/>
      <c r="O70" s="716"/>
      <c r="P70" s="716"/>
      <c r="Q70" s="722"/>
    </row>
    <row r="71" spans="1:17" ht="21.75" customHeight="1" thickBot="1" thickTop="1">
      <c r="A71" s="264"/>
      <c r="B71" s="445" t="s">
        <v>288</v>
      </c>
      <c r="C71" s="37"/>
      <c r="D71" s="326"/>
      <c r="E71" s="306"/>
      <c r="F71" s="37"/>
      <c r="G71" s="428"/>
      <c r="H71" s="428"/>
      <c r="I71" s="319"/>
      <c r="J71" s="319"/>
      <c r="K71" s="319"/>
      <c r="L71" s="428"/>
      <c r="M71" s="428"/>
      <c r="N71" s="319"/>
      <c r="O71" s="319"/>
      <c r="P71" s="319"/>
      <c r="Q71" s="502" t="str">
        <f>Q1</f>
        <v>NOVEMBER-2021</v>
      </c>
    </row>
    <row r="72" spans="1:17" ht="15.75" customHeight="1" thickTop="1">
      <c r="A72" s="262"/>
      <c r="B72" s="321" t="s">
        <v>43</v>
      </c>
      <c r="C72" s="304"/>
      <c r="D72" s="327"/>
      <c r="E72" s="327"/>
      <c r="F72" s="304"/>
      <c r="G72" s="318"/>
      <c r="H72" s="319"/>
      <c r="I72" s="503"/>
      <c r="J72" s="503"/>
      <c r="K72" s="504"/>
      <c r="L72" s="319"/>
      <c r="M72" s="319"/>
      <c r="N72" s="503"/>
      <c r="O72" s="503"/>
      <c r="P72" s="504"/>
      <c r="Q72" s="505"/>
    </row>
    <row r="73" spans="1:17" ht="15.75" customHeight="1">
      <c r="A73" s="263">
        <v>45</v>
      </c>
      <c r="B73" s="462" t="s">
        <v>76</v>
      </c>
      <c r="C73" s="313">
        <v>5295200</v>
      </c>
      <c r="D73" s="326" t="s">
        <v>12</v>
      </c>
      <c r="E73" s="306" t="s">
        <v>323</v>
      </c>
      <c r="F73" s="313">
        <v>100</v>
      </c>
      <c r="G73" s="318">
        <v>998985</v>
      </c>
      <c r="H73" s="319">
        <v>999474</v>
      </c>
      <c r="I73" s="319">
        <f>G73-H73</f>
        <v>-489</v>
      </c>
      <c r="J73" s="319">
        <f>$F73*I73</f>
        <v>-48900</v>
      </c>
      <c r="K73" s="320">
        <f>J73/1000000</f>
        <v>-0.0489</v>
      </c>
      <c r="L73" s="318">
        <v>999845</v>
      </c>
      <c r="M73" s="319">
        <v>999845</v>
      </c>
      <c r="N73" s="319">
        <f>L73-M73</f>
        <v>0</v>
      </c>
      <c r="O73" s="319">
        <f>$F73*N73</f>
        <v>0</v>
      </c>
      <c r="P73" s="320">
        <f>O73/1000000</f>
        <v>0</v>
      </c>
      <c r="Q73" s="429"/>
    </row>
    <row r="74" spans="1:17" ht="15.75" customHeight="1">
      <c r="A74" s="263"/>
      <c r="B74" s="286" t="s">
        <v>48</v>
      </c>
      <c r="C74" s="314"/>
      <c r="D74" s="328"/>
      <c r="E74" s="328"/>
      <c r="F74" s="314"/>
      <c r="G74" s="318"/>
      <c r="H74" s="319"/>
      <c r="I74" s="319"/>
      <c r="J74" s="319"/>
      <c r="K74" s="320"/>
      <c r="L74" s="318"/>
      <c r="M74" s="319"/>
      <c r="N74" s="319"/>
      <c r="O74" s="319"/>
      <c r="P74" s="320"/>
      <c r="Q74" s="429"/>
    </row>
    <row r="75" spans="1:17" ht="15.75" customHeight="1">
      <c r="A75" s="263">
        <v>46</v>
      </c>
      <c r="B75" s="446" t="s">
        <v>49</v>
      </c>
      <c r="C75" s="314">
        <v>4902572</v>
      </c>
      <c r="D75" s="447" t="s">
        <v>12</v>
      </c>
      <c r="E75" s="306" t="s">
        <v>323</v>
      </c>
      <c r="F75" s="314">
        <v>100</v>
      </c>
      <c r="G75" s="318">
        <v>0</v>
      </c>
      <c r="H75" s="319">
        <v>0</v>
      </c>
      <c r="I75" s="319">
        <f>G75-H75</f>
        <v>0</v>
      </c>
      <c r="J75" s="319">
        <f>$F75*I75</f>
        <v>0</v>
      </c>
      <c r="K75" s="320">
        <f>J75/1000000</f>
        <v>0</v>
      </c>
      <c r="L75" s="318">
        <v>0</v>
      </c>
      <c r="M75" s="319">
        <v>0</v>
      </c>
      <c r="N75" s="319">
        <f>L75-M75</f>
        <v>0</v>
      </c>
      <c r="O75" s="319">
        <f>$F75*N75</f>
        <v>0</v>
      </c>
      <c r="P75" s="320">
        <f>O75/1000000</f>
        <v>0</v>
      </c>
      <c r="Q75" s="740"/>
    </row>
    <row r="76" spans="1:17" ht="15.75" customHeight="1">
      <c r="A76" s="263">
        <v>47</v>
      </c>
      <c r="B76" s="446" t="s">
        <v>50</v>
      </c>
      <c r="C76" s="314">
        <v>4902541</v>
      </c>
      <c r="D76" s="447" t="s">
        <v>12</v>
      </c>
      <c r="E76" s="306" t="s">
        <v>323</v>
      </c>
      <c r="F76" s="314">
        <v>100</v>
      </c>
      <c r="G76" s="318">
        <v>999482</v>
      </c>
      <c r="H76" s="319">
        <v>999482</v>
      </c>
      <c r="I76" s="319">
        <f>G76-H76</f>
        <v>0</v>
      </c>
      <c r="J76" s="319">
        <f>$F76*I76</f>
        <v>0</v>
      </c>
      <c r="K76" s="320">
        <f>J76/1000000</f>
        <v>0</v>
      </c>
      <c r="L76" s="318">
        <v>999486</v>
      </c>
      <c r="M76" s="319">
        <v>999486</v>
      </c>
      <c r="N76" s="319">
        <f>L76-M76</f>
        <v>0</v>
      </c>
      <c r="O76" s="319">
        <f>$F76*N76</f>
        <v>0</v>
      </c>
      <c r="P76" s="320">
        <f>O76/1000000</f>
        <v>0</v>
      </c>
      <c r="Q76" s="429"/>
    </row>
    <row r="77" spans="1:17" ht="15.75" customHeight="1">
      <c r="A77" s="263">
        <v>48</v>
      </c>
      <c r="B77" s="446" t="s">
        <v>51</v>
      </c>
      <c r="C77" s="314">
        <v>4902539</v>
      </c>
      <c r="D77" s="447" t="s">
        <v>12</v>
      </c>
      <c r="E77" s="306" t="s">
        <v>323</v>
      </c>
      <c r="F77" s="314">
        <v>100</v>
      </c>
      <c r="G77" s="318">
        <v>3192</v>
      </c>
      <c r="H77" s="319">
        <v>3191</v>
      </c>
      <c r="I77" s="319">
        <f>G77-H77</f>
        <v>1</v>
      </c>
      <c r="J77" s="319">
        <f>$F77*I77</f>
        <v>100</v>
      </c>
      <c r="K77" s="320">
        <f>J77/1000000</f>
        <v>0.0001</v>
      </c>
      <c r="L77" s="318">
        <v>32767</v>
      </c>
      <c r="M77" s="319">
        <v>32498</v>
      </c>
      <c r="N77" s="319">
        <f>L77-M77</f>
        <v>269</v>
      </c>
      <c r="O77" s="319">
        <f>$F77*N77</f>
        <v>26900</v>
      </c>
      <c r="P77" s="320">
        <f>O77/1000000</f>
        <v>0.0269</v>
      </c>
      <c r="Q77" s="429"/>
    </row>
    <row r="78" spans="1:17" ht="15.75" customHeight="1">
      <c r="A78" s="263"/>
      <c r="B78" s="286" t="s">
        <v>52</v>
      </c>
      <c r="C78" s="314"/>
      <c r="D78" s="328"/>
      <c r="E78" s="328"/>
      <c r="F78" s="314"/>
      <c r="G78" s="318"/>
      <c r="H78" s="319"/>
      <c r="I78" s="319"/>
      <c r="J78" s="319"/>
      <c r="K78" s="320"/>
      <c r="L78" s="318"/>
      <c r="M78" s="319"/>
      <c r="N78" s="319"/>
      <c r="O78" s="319"/>
      <c r="P78" s="320"/>
      <c r="Q78" s="429"/>
    </row>
    <row r="79" spans="1:17" ht="15.75" customHeight="1">
      <c r="A79" s="263">
        <v>49</v>
      </c>
      <c r="B79" s="446" t="s">
        <v>53</v>
      </c>
      <c r="C79" s="314">
        <v>4902591</v>
      </c>
      <c r="D79" s="447" t="s">
        <v>12</v>
      </c>
      <c r="E79" s="306" t="s">
        <v>323</v>
      </c>
      <c r="F79" s="314">
        <v>1333</v>
      </c>
      <c r="G79" s="318">
        <v>762</v>
      </c>
      <c r="H79" s="319">
        <v>765</v>
      </c>
      <c r="I79" s="319">
        <f aca="true" t="shared" si="12" ref="I79:I84">G79-H79</f>
        <v>-3</v>
      </c>
      <c r="J79" s="319">
        <f aca="true" t="shared" si="13" ref="J79:J84">$F79*I79</f>
        <v>-3999</v>
      </c>
      <c r="K79" s="320">
        <f aca="true" t="shared" si="14" ref="K79:K84">J79/1000000</f>
        <v>-0.003999</v>
      </c>
      <c r="L79" s="318">
        <v>601</v>
      </c>
      <c r="M79" s="319">
        <v>602</v>
      </c>
      <c r="N79" s="319">
        <f aca="true" t="shared" si="15" ref="N79:N84">L79-M79</f>
        <v>-1</v>
      </c>
      <c r="O79" s="319">
        <f aca="true" t="shared" si="16" ref="O79:O84">$F79*N79</f>
        <v>-1333</v>
      </c>
      <c r="P79" s="320">
        <f aca="true" t="shared" si="17" ref="P79:P84">O79/1000000</f>
        <v>-0.001333</v>
      </c>
      <c r="Q79" s="429"/>
    </row>
    <row r="80" spans="1:17" ht="15.75" customHeight="1">
      <c r="A80" s="263">
        <v>50</v>
      </c>
      <c r="B80" s="446" t="s">
        <v>54</v>
      </c>
      <c r="C80" s="314">
        <v>4902528</v>
      </c>
      <c r="D80" s="447" t="s">
        <v>12</v>
      </c>
      <c r="E80" s="306" t="s">
        <v>323</v>
      </c>
      <c r="F80" s="314">
        <v>100</v>
      </c>
      <c r="G80" s="318">
        <v>0</v>
      </c>
      <c r="H80" s="319">
        <v>0</v>
      </c>
      <c r="I80" s="319">
        <f>G80-H80</f>
        <v>0</v>
      </c>
      <c r="J80" s="319">
        <f>$F80*I80</f>
        <v>0</v>
      </c>
      <c r="K80" s="320">
        <f>J80/1000000</f>
        <v>0</v>
      </c>
      <c r="L80" s="318">
        <v>0</v>
      </c>
      <c r="M80" s="319">
        <v>0</v>
      </c>
      <c r="N80" s="319">
        <f>L80-M80</f>
        <v>0</v>
      </c>
      <c r="O80" s="319">
        <f>$F80*N80</f>
        <v>0</v>
      </c>
      <c r="P80" s="320">
        <f>O80/1000000</f>
        <v>0</v>
      </c>
      <c r="Q80" s="429"/>
    </row>
    <row r="81" spans="1:17" ht="15.75" customHeight="1">
      <c r="A81" s="263">
        <v>51</v>
      </c>
      <c r="B81" s="446" t="s">
        <v>55</v>
      </c>
      <c r="C81" s="314">
        <v>4902523</v>
      </c>
      <c r="D81" s="447" t="s">
        <v>12</v>
      </c>
      <c r="E81" s="306" t="s">
        <v>323</v>
      </c>
      <c r="F81" s="314">
        <v>100</v>
      </c>
      <c r="G81" s="318">
        <v>999815</v>
      </c>
      <c r="H81" s="319">
        <v>999815</v>
      </c>
      <c r="I81" s="319">
        <f t="shared" si="12"/>
        <v>0</v>
      </c>
      <c r="J81" s="319">
        <f t="shared" si="13"/>
        <v>0</v>
      </c>
      <c r="K81" s="320">
        <f t="shared" si="14"/>
        <v>0</v>
      </c>
      <c r="L81" s="318">
        <v>999943</v>
      </c>
      <c r="M81" s="319">
        <v>999943</v>
      </c>
      <c r="N81" s="319">
        <f t="shared" si="15"/>
        <v>0</v>
      </c>
      <c r="O81" s="319">
        <f t="shared" si="16"/>
        <v>0</v>
      </c>
      <c r="P81" s="320">
        <f t="shared" si="17"/>
        <v>0</v>
      </c>
      <c r="Q81" s="429"/>
    </row>
    <row r="82" spans="1:17" ht="15.75" customHeight="1">
      <c r="A82" s="263">
        <v>52</v>
      </c>
      <c r="B82" s="446" t="s">
        <v>56</v>
      </c>
      <c r="C82" s="314">
        <v>4865089</v>
      </c>
      <c r="D82" s="447" t="s">
        <v>12</v>
      </c>
      <c r="E82" s="306" t="s">
        <v>323</v>
      </c>
      <c r="F82" s="314">
        <v>100</v>
      </c>
      <c r="G82" s="318">
        <v>0</v>
      </c>
      <c r="H82" s="319">
        <v>0</v>
      </c>
      <c r="I82" s="319">
        <f t="shared" si="12"/>
        <v>0</v>
      </c>
      <c r="J82" s="319">
        <f t="shared" si="13"/>
        <v>0</v>
      </c>
      <c r="K82" s="320">
        <f t="shared" si="14"/>
        <v>0</v>
      </c>
      <c r="L82" s="318">
        <v>0</v>
      </c>
      <c r="M82" s="319">
        <v>0</v>
      </c>
      <c r="N82" s="319">
        <f t="shared" si="15"/>
        <v>0</v>
      </c>
      <c r="O82" s="319">
        <f t="shared" si="16"/>
        <v>0</v>
      </c>
      <c r="P82" s="320">
        <f t="shared" si="17"/>
        <v>0</v>
      </c>
      <c r="Q82" s="429"/>
    </row>
    <row r="83" spans="1:17" ht="15.75" customHeight="1">
      <c r="A83" s="263">
        <v>53</v>
      </c>
      <c r="B83" s="446" t="s">
        <v>57</v>
      </c>
      <c r="C83" s="314">
        <v>4902548</v>
      </c>
      <c r="D83" s="447" t="s">
        <v>12</v>
      </c>
      <c r="E83" s="306" t="s">
        <v>323</v>
      </c>
      <c r="F83" s="463">
        <v>100</v>
      </c>
      <c r="G83" s="318">
        <v>0</v>
      </c>
      <c r="H83" s="319">
        <v>0</v>
      </c>
      <c r="I83" s="319">
        <f t="shared" si="12"/>
        <v>0</v>
      </c>
      <c r="J83" s="319">
        <f t="shared" si="13"/>
        <v>0</v>
      </c>
      <c r="K83" s="320">
        <f t="shared" si="14"/>
        <v>0</v>
      </c>
      <c r="L83" s="318">
        <v>0</v>
      </c>
      <c r="M83" s="319">
        <v>0</v>
      </c>
      <c r="N83" s="319">
        <f t="shared" si="15"/>
        <v>0</v>
      </c>
      <c r="O83" s="319">
        <f t="shared" si="16"/>
        <v>0</v>
      </c>
      <c r="P83" s="320">
        <f t="shared" si="17"/>
        <v>0</v>
      </c>
      <c r="Q83" s="455"/>
    </row>
    <row r="84" spans="1:17" ht="15.75" customHeight="1">
      <c r="A84" s="263">
        <v>54</v>
      </c>
      <c r="B84" s="446" t="s">
        <v>58</v>
      </c>
      <c r="C84" s="314">
        <v>4902564</v>
      </c>
      <c r="D84" s="447" t="s">
        <v>12</v>
      </c>
      <c r="E84" s="306" t="s">
        <v>323</v>
      </c>
      <c r="F84" s="314">
        <v>100</v>
      </c>
      <c r="G84" s="318">
        <v>2069</v>
      </c>
      <c r="H84" s="319">
        <v>2012</v>
      </c>
      <c r="I84" s="319">
        <f t="shared" si="12"/>
        <v>57</v>
      </c>
      <c r="J84" s="319">
        <f t="shared" si="13"/>
        <v>5700</v>
      </c>
      <c r="K84" s="320">
        <f t="shared" si="14"/>
        <v>0.0057</v>
      </c>
      <c r="L84" s="318">
        <v>4916</v>
      </c>
      <c r="M84" s="319">
        <v>4833</v>
      </c>
      <c r="N84" s="319">
        <f t="shared" si="15"/>
        <v>83</v>
      </c>
      <c r="O84" s="319">
        <f t="shared" si="16"/>
        <v>8300</v>
      </c>
      <c r="P84" s="320">
        <f t="shared" si="17"/>
        <v>0.0083</v>
      </c>
      <c r="Q84" s="439"/>
    </row>
    <row r="85" spans="1:17" ht="15.75" customHeight="1">
      <c r="A85" s="263"/>
      <c r="B85" s="286" t="s">
        <v>60</v>
      </c>
      <c r="C85" s="314"/>
      <c r="D85" s="328"/>
      <c r="E85" s="328"/>
      <c r="F85" s="314"/>
      <c r="G85" s="318"/>
      <c r="H85" s="319"/>
      <c r="I85" s="319"/>
      <c r="J85" s="319"/>
      <c r="K85" s="320"/>
      <c r="L85" s="318"/>
      <c r="M85" s="319"/>
      <c r="N85" s="319"/>
      <c r="O85" s="319"/>
      <c r="P85" s="320"/>
      <c r="Q85" s="429"/>
    </row>
    <row r="86" spans="1:17" ht="15.75" customHeight="1">
      <c r="A86" s="263">
        <v>55</v>
      </c>
      <c r="B86" s="446" t="s">
        <v>61</v>
      </c>
      <c r="C86" s="314">
        <v>4865088</v>
      </c>
      <c r="D86" s="447" t="s">
        <v>12</v>
      </c>
      <c r="E86" s="306" t="s">
        <v>323</v>
      </c>
      <c r="F86" s="314">
        <v>166.66</v>
      </c>
      <c r="G86" s="318">
        <v>1412</v>
      </c>
      <c r="H86" s="319">
        <v>1412</v>
      </c>
      <c r="I86" s="319">
        <f>G86-H86</f>
        <v>0</v>
      </c>
      <c r="J86" s="319">
        <f>$F86*I86</f>
        <v>0</v>
      </c>
      <c r="K86" s="320">
        <f>J86/1000000</f>
        <v>0</v>
      </c>
      <c r="L86" s="318">
        <v>7172</v>
      </c>
      <c r="M86" s="319">
        <v>7172</v>
      </c>
      <c r="N86" s="319">
        <f>L86-M86</f>
        <v>0</v>
      </c>
      <c r="O86" s="319">
        <f>$F86*N86</f>
        <v>0</v>
      </c>
      <c r="P86" s="320">
        <f>O86/1000000</f>
        <v>0</v>
      </c>
      <c r="Q86" s="453"/>
    </row>
    <row r="87" spans="1:17" ht="15.75" customHeight="1">
      <c r="A87" s="263">
        <v>56</v>
      </c>
      <c r="B87" s="446" t="s">
        <v>62</v>
      </c>
      <c r="C87" s="314">
        <v>4902579</v>
      </c>
      <c r="D87" s="447" t="s">
        <v>12</v>
      </c>
      <c r="E87" s="306" t="s">
        <v>323</v>
      </c>
      <c r="F87" s="314">
        <v>500</v>
      </c>
      <c r="G87" s="318">
        <v>999797</v>
      </c>
      <c r="H87" s="319">
        <v>999816</v>
      </c>
      <c r="I87" s="319">
        <f>G87-H87</f>
        <v>-19</v>
      </c>
      <c r="J87" s="319">
        <f>$F87*I87</f>
        <v>-9500</v>
      </c>
      <c r="K87" s="320">
        <f>J87/1000000</f>
        <v>-0.0095</v>
      </c>
      <c r="L87" s="318">
        <v>2261</v>
      </c>
      <c r="M87" s="319">
        <v>2261</v>
      </c>
      <c r="N87" s="319">
        <f>L87-M87</f>
        <v>0</v>
      </c>
      <c r="O87" s="319">
        <f>$F87*N87</f>
        <v>0</v>
      </c>
      <c r="P87" s="320">
        <f>O87/1000000</f>
        <v>0</v>
      </c>
      <c r="Q87" s="429"/>
    </row>
    <row r="88" spans="1:17" ht="15.75" customHeight="1">
      <c r="A88" s="263">
        <v>57</v>
      </c>
      <c r="B88" s="446" t="s">
        <v>63</v>
      </c>
      <c r="C88" s="314">
        <v>4902526</v>
      </c>
      <c r="D88" s="447" t="s">
        <v>12</v>
      </c>
      <c r="E88" s="306" t="s">
        <v>323</v>
      </c>
      <c r="F88" s="463">
        <v>500</v>
      </c>
      <c r="G88" s="318">
        <v>29</v>
      </c>
      <c r="H88" s="319">
        <v>33</v>
      </c>
      <c r="I88" s="319">
        <f>G88-H88</f>
        <v>-4</v>
      </c>
      <c r="J88" s="319">
        <f>$F88*I88</f>
        <v>-2000</v>
      </c>
      <c r="K88" s="320">
        <f>J88/1000000</f>
        <v>-0.002</v>
      </c>
      <c r="L88" s="318">
        <v>160</v>
      </c>
      <c r="M88" s="319">
        <v>155</v>
      </c>
      <c r="N88" s="319">
        <f>L88-M88</f>
        <v>5</v>
      </c>
      <c r="O88" s="319">
        <f>$F88*N88</f>
        <v>2500</v>
      </c>
      <c r="P88" s="320">
        <f>O88/1000000</f>
        <v>0.0025</v>
      </c>
      <c r="Q88" s="429"/>
    </row>
    <row r="89" spans="1:17" ht="15.75" customHeight="1">
      <c r="A89" s="263">
        <v>58</v>
      </c>
      <c r="B89" s="446" t="s">
        <v>64</v>
      </c>
      <c r="C89" s="314">
        <v>4865090</v>
      </c>
      <c r="D89" s="447" t="s">
        <v>12</v>
      </c>
      <c r="E89" s="306" t="s">
        <v>323</v>
      </c>
      <c r="F89" s="463">
        <v>500</v>
      </c>
      <c r="G89" s="318">
        <v>1092</v>
      </c>
      <c r="H89" s="319">
        <v>1080</v>
      </c>
      <c r="I89" s="319">
        <f>G89-H89</f>
        <v>12</v>
      </c>
      <c r="J89" s="319">
        <f>$F89*I89</f>
        <v>6000</v>
      </c>
      <c r="K89" s="320">
        <f>J89/1000000</f>
        <v>0.006</v>
      </c>
      <c r="L89" s="318">
        <v>998</v>
      </c>
      <c r="M89" s="319">
        <v>979</v>
      </c>
      <c r="N89" s="319">
        <f>L89-M89</f>
        <v>19</v>
      </c>
      <c r="O89" s="319">
        <f>$F89*N89</f>
        <v>9500</v>
      </c>
      <c r="P89" s="320">
        <f>O89/1000000</f>
        <v>0.0095</v>
      </c>
      <c r="Q89" s="429"/>
    </row>
    <row r="90" spans="2:17" ht="15.75" customHeight="1">
      <c r="B90" s="286" t="s">
        <v>66</v>
      </c>
      <c r="C90" s="314"/>
      <c r="D90" s="328"/>
      <c r="E90" s="328"/>
      <c r="F90" s="314"/>
      <c r="G90" s="318"/>
      <c r="H90" s="319"/>
      <c r="I90" s="319"/>
      <c r="J90" s="319"/>
      <c r="K90" s="320"/>
      <c r="L90" s="318"/>
      <c r="M90" s="319"/>
      <c r="N90" s="319"/>
      <c r="O90" s="319"/>
      <c r="P90" s="320"/>
      <c r="Q90" s="429"/>
    </row>
    <row r="91" spans="1:17" ht="15.75" customHeight="1">
      <c r="A91" s="263">
        <v>59</v>
      </c>
      <c r="B91" s="446" t="s">
        <v>59</v>
      </c>
      <c r="C91" s="314">
        <v>4902568</v>
      </c>
      <c r="D91" s="447" t="s">
        <v>12</v>
      </c>
      <c r="E91" s="306" t="s">
        <v>323</v>
      </c>
      <c r="F91" s="314">
        <v>100</v>
      </c>
      <c r="G91" s="318">
        <v>993902</v>
      </c>
      <c r="H91" s="319">
        <v>994261</v>
      </c>
      <c r="I91" s="319">
        <f>G91-H91</f>
        <v>-359</v>
      </c>
      <c r="J91" s="319">
        <f>$F91*I91</f>
        <v>-35900</v>
      </c>
      <c r="K91" s="320">
        <f>J91/1000000</f>
        <v>-0.0359</v>
      </c>
      <c r="L91" s="318">
        <v>2737</v>
      </c>
      <c r="M91" s="319">
        <v>2740</v>
      </c>
      <c r="N91" s="319">
        <f>L91-M91</f>
        <v>-3</v>
      </c>
      <c r="O91" s="319">
        <f>$F91*N91</f>
        <v>-300</v>
      </c>
      <c r="P91" s="320">
        <f>O91/1000000</f>
        <v>-0.0003</v>
      </c>
      <c r="Q91" s="439"/>
    </row>
    <row r="92" spans="2:17" ht="15.75" customHeight="1">
      <c r="B92" s="286" t="s">
        <v>67</v>
      </c>
      <c r="C92" s="314"/>
      <c r="D92" s="328"/>
      <c r="E92" s="328"/>
      <c r="F92" s="314"/>
      <c r="G92" s="318"/>
      <c r="H92" s="319"/>
      <c r="I92" s="319"/>
      <c r="J92" s="319"/>
      <c r="K92" s="320"/>
      <c r="L92" s="318"/>
      <c r="M92" s="319"/>
      <c r="N92" s="319"/>
      <c r="O92" s="319"/>
      <c r="P92" s="320"/>
      <c r="Q92" s="429"/>
    </row>
    <row r="93" spans="1:17" ht="15.75" customHeight="1">
      <c r="A93" s="263">
        <v>60</v>
      </c>
      <c r="B93" s="446" t="s">
        <v>68</v>
      </c>
      <c r="C93" s="314">
        <v>4902540</v>
      </c>
      <c r="D93" s="447" t="s">
        <v>12</v>
      </c>
      <c r="E93" s="306" t="s">
        <v>323</v>
      </c>
      <c r="F93" s="314">
        <v>100</v>
      </c>
      <c r="G93" s="318">
        <v>9100</v>
      </c>
      <c r="H93" s="319">
        <v>9064</v>
      </c>
      <c r="I93" s="319">
        <f>G93-H93</f>
        <v>36</v>
      </c>
      <c r="J93" s="319">
        <f>$F93*I93</f>
        <v>3600</v>
      </c>
      <c r="K93" s="320">
        <f>J93/1000000</f>
        <v>0.0036</v>
      </c>
      <c r="L93" s="318">
        <v>14853</v>
      </c>
      <c r="M93" s="319">
        <v>14853</v>
      </c>
      <c r="N93" s="319">
        <f>L93-M93</f>
        <v>0</v>
      </c>
      <c r="O93" s="319">
        <f>$F93*N93</f>
        <v>0</v>
      </c>
      <c r="P93" s="320">
        <f>O93/1000000</f>
        <v>0</v>
      </c>
      <c r="Q93" s="439"/>
    </row>
    <row r="94" spans="1:17" ht="15.75" customHeight="1">
      <c r="A94" s="431">
        <v>61</v>
      </c>
      <c r="B94" s="446" t="s">
        <v>69</v>
      </c>
      <c r="C94" s="314">
        <v>4902520</v>
      </c>
      <c r="D94" s="447" t="s">
        <v>12</v>
      </c>
      <c r="E94" s="306" t="s">
        <v>323</v>
      </c>
      <c r="F94" s="314">
        <v>100</v>
      </c>
      <c r="G94" s="318">
        <v>12647</v>
      </c>
      <c r="H94" s="319">
        <v>12276</v>
      </c>
      <c r="I94" s="319">
        <f>G94-H94</f>
        <v>371</v>
      </c>
      <c r="J94" s="319">
        <f>$F94*I94</f>
        <v>37100</v>
      </c>
      <c r="K94" s="320">
        <f>J94/1000000</f>
        <v>0.0371</v>
      </c>
      <c r="L94" s="318">
        <v>5665</v>
      </c>
      <c r="M94" s="319">
        <v>5664</v>
      </c>
      <c r="N94" s="319">
        <f>L94-M94</f>
        <v>1</v>
      </c>
      <c r="O94" s="319">
        <f>$F94*N94</f>
        <v>100</v>
      </c>
      <c r="P94" s="320">
        <f>O94/1000000</f>
        <v>0.0001</v>
      </c>
      <c r="Q94" s="429"/>
    </row>
    <row r="95" spans="1:17" ht="15.75" customHeight="1">
      <c r="A95" s="263">
        <v>62</v>
      </c>
      <c r="B95" s="446" t="s">
        <v>70</v>
      </c>
      <c r="C95" s="314">
        <v>4902536</v>
      </c>
      <c r="D95" s="447" t="s">
        <v>12</v>
      </c>
      <c r="E95" s="306" t="s">
        <v>323</v>
      </c>
      <c r="F95" s="314">
        <v>100</v>
      </c>
      <c r="G95" s="318">
        <v>31262</v>
      </c>
      <c r="H95" s="319">
        <v>30964</v>
      </c>
      <c r="I95" s="319">
        <f>G95-H95</f>
        <v>298</v>
      </c>
      <c r="J95" s="319">
        <f>$F95*I95</f>
        <v>29800</v>
      </c>
      <c r="K95" s="320">
        <f>J95/1000000</f>
        <v>0.0298</v>
      </c>
      <c r="L95" s="318">
        <v>10919</v>
      </c>
      <c r="M95" s="319">
        <v>10918</v>
      </c>
      <c r="N95" s="319">
        <f>L95-M95</f>
        <v>1</v>
      </c>
      <c r="O95" s="319">
        <f>$F95*N95</f>
        <v>100</v>
      </c>
      <c r="P95" s="320">
        <f>O95/1000000</f>
        <v>0.0001</v>
      </c>
      <c r="Q95" s="439"/>
    </row>
    <row r="96" spans="1:17" ht="15.75" customHeight="1">
      <c r="A96" s="431"/>
      <c r="B96" s="286" t="s">
        <v>30</v>
      </c>
      <c r="C96" s="314"/>
      <c r="D96" s="328"/>
      <c r="E96" s="328"/>
      <c r="F96" s="314"/>
      <c r="G96" s="318"/>
      <c r="H96" s="319"/>
      <c r="I96" s="319"/>
      <c r="J96" s="319"/>
      <c r="K96" s="320"/>
      <c r="L96" s="318"/>
      <c r="M96" s="319"/>
      <c r="N96" s="319"/>
      <c r="O96" s="319"/>
      <c r="P96" s="320"/>
      <c r="Q96" s="429"/>
    </row>
    <row r="97" spans="1:17" ht="15.75" customHeight="1">
      <c r="A97" s="431">
        <v>63</v>
      </c>
      <c r="B97" s="446" t="s">
        <v>65</v>
      </c>
      <c r="C97" s="314">
        <v>4864797</v>
      </c>
      <c r="D97" s="447" t="s">
        <v>12</v>
      </c>
      <c r="E97" s="306" t="s">
        <v>323</v>
      </c>
      <c r="F97" s="314">
        <v>100</v>
      </c>
      <c r="G97" s="318">
        <v>62699</v>
      </c>
      <c r="H97" s="319">
        <v>63001</v>
      </c>
      <c r="I97" s="319">
        <f>G97-H97</f>
        <v>-302</v>
      </c>
      <c r="J97" s="319">
        <f>$F97*I97</f>
        <v>-30200</v>
      </c>
      <c r="K97" s="320">
        <f>J97/1000000</f>
        <v>-0.0302</v>
      </c>
      <c r="L97" s="318">
        <v>2406</v>
      </c>
      <c r="M97" s="319">
        <v>2406</v>
      </c>
      <c r="N97" s="319">
        <f>L97-M97</f>
        <v>0</v>
      </c>
      <c r="O97" s="319">
        <f>$F97*N97</f>
        <v>0</v>
      </c>
      <c r="P97" s="320">
        <f>O97/1000000</f>
        <v>0</v>
      </c>
      <c r="Q97" s="429"/>
    </row>
    <row r="98" spans="1:17" ht="15.75" customHeight="1">
      <c r="A98" s="432">
        <v>64</v>
      </c>
      <c r="B98" s="446" t="s">
        <v>221</v>
      </c>
      <c r="C98" s="314">
        <v>4865074</v>
      </c>
      <c r="D98" s="447" t="s">
        <v>12</v>
      </c>
      <c r="E98" s="306" t="s">
        <v>323</v>
      </c>
      <c r="F98" s="314">
        <v>133.33</v>
      </c>
      <c r="G98" s="318">
        <v>259</v>
      </c>
      <c r="H98" s="319">
        <v>252</v>
      </c>
      <c r="I98" s="319">
        <f>G98-H98</f>
        <v>7</v>
      </c>
      <c r="J98" s="319">
        <f>$F98*I98</f>
        <v>933.3100000000001</v>
      </c>
      <c r="K98" s="320">
        <f>J98/1000000</f>
        <v>0.00093331</v>
      </c>
      <c r="L98" s="318">
        <v>792</v>
      </c>
      <c r="M98" s="319">
        <v>793</v>
      </c>
      <c r="N98" s="319">
        <f>L98-M98</f>
        <v>-1</v>
      </c>
      <c r="O98" s="319">
        <f>$F98*N98</f>
        <v>-133.33</v>
      </c>
      <c r="P98" s="320">
        <f>O98/1000000</f>
        <v>-0.00013333</v>
      </c>
      <c r="Q98" s="429"/>
    </row>
    <row r="99" spans="1:17" ht="15.75" customHeight="1">
      <c r="A99" s="432">
        <v>65</v>
      </c>
      <c r="B99" s="446" t="s">
        <v>75</v>
      </c>
      <c r="C99" s="314">
        <v>4902585</v>
      </c>
      <c r="D99" s="447" t="s">
        <v>12</v>
      </c>
      <c r="E99" s="306" t="s">
        <v>323</v>
      </c>
      <c r="F99" s="314">
        <v>-400</v>
      </c>
      <c r="G99" s="318">
        <v>999998</v>
      </c>
      <c r="H99" s="319">
        <v>999998</v>
      </c>
      <c r="I99" s="319">
        <f>G99-H99</f>
        <v>0</v>
      </c>
      <c r="J99" s="319">
        <f>$F99*I99</f>
        <v>0</v>
      </c>
      <c r="K99" s="320">
        <f>J99/1000000</f>
        <v>0</v>
      </c>
      <c r="L99" s="318">
        <v>999997</v>
      </c>
      <c r="M99" s="319">
        <v>999997</v>
      </c>
      <c r="N99" s="319">
        <f>L99-M99</f>
        <v>0</v>
      </c>
      <c r="O99" s="319">
        <f>$F99*N99</f>
        <v>0</v>
      </c>
      <c r="P99" s="320">
        <f>O99/1000000</f>
        <v>0</v>
      </c>
      <c r="Q99" s="458"/>
    </row>
    <row r="100" spans="2:16" ht="15.75" customHeight="1">
      <c r="B100" s="323" t="s">
        <v>71</v>
      </c>
      <c r="C100" s="313"/>
      <c r="D100" s="325"/>
      <c r="E100" s="325"/>
      <c r="F100" s="313"/>
      <c r="G100" s="318"/>
      <c r="H100" s="319"/>
      <c r="I100" s="319"/>
      <c r="J100" s="319"/>
      <c r="K100" s="320"/>
      <c r="L100" s="318"/>
      <c r="M100" s="319"/>
      <c r="N100" s="319"/>
      <c r="O100" s="319"/>
      <c r="P100" s="320"/>
    </row>
    <row r="101" spans="1:17" ht="16.5">
      <c r="A101" s="432">
        <v>66</v>
      </c>
      <c r="B101" s="723" t="s">
        <v>72</v>
      </c>
      <c r="C101" s="313">
        <v>4902577</v>
      </c>
      <c r="D101" s="325" t="s">
        <v>12</v>
      </c>
      <c r="E101" s="306" t="s">
        <v>323</v>
      </c>
      <c r="F101" s="313">
        <v>-400</v>
      </c>
      <c r="G101" s="318">
        <v>995633</v>
      </c>
      <c r="H101" s="319">
        <v>995633</v>
      </c>
      <c r="I101" s="319">
        <f>G101-H101</f>
        <v>0</v>
      </c>
      <c r="J101" s="319">
        <f>$F101*I101</f>
        <v>0</v>
      </c>
      <c r="K101" s="320">
        <f>J101/1000000</f>
        <v>0</v>
      </c>
      <c r="L101" s="318">
        <v>61</v>
      </c>
      <c r="M101" s="319">
        <v>61</v>
      </c>
      <c r="N101" s="319">
        <f>L101-M101</f>
        <v>0</v>
      </c>
      <c r="O101" s="319">
        <f>$F101*N101</f>
        <v>0</v>
      </c>
      <c r="P101" s="320">
        <f>O101/1000000</f>
        <v>0</v>
      </c>
      <c r="Q101" s="724"/>
    </row>
    <row r="102" spans="1:17" ht="16.5">
      <c r="A102" s="432">
        <v>67</v>
      </c>
      <c r="B102" s="723" t="s">
        <v>73</v>
      </c>
      <c r="C102" s="313">
        <v>4902525</v>
      </c>
      <c r="D102" s="325" t="s">
        <v>12</v>
      </c>
      <c r="E102" s="306" t="s">
        <v>323</v>
      </c>
      <c r="F102" s="313">
        <v>400</v>
      </c>
      <c r="G102" s="318">
        <v>999879</v>
      </c>
      <c r="H102" s="319">
        <v>999879</v>
      </c>
      <c r="I102" s="319">
        <f>G102-H102</f>
        <v>0</v>
      </c>
      <c r="J102" s="319">
        <f>$F102*I102</f>
        <v>0</v>
      </c>
      <c r="K102" s="320">
        <f>J102/1000000</f>
        <v>0</v>
      </c>
      <c r="L102" s="318">
        <v>999432</v>
      </c>
      <c r="M102" s="319">
        <v>999432</v>
      </c>
      <c r="N102" s="319">
        <f>L102-M102</f>
        <v>0</v>
      </c>
      <c r="O102" s="319">
        <f>$F102*N102</f>
        <v>0</v>
      </c>
      <c r="P102" s="320">
        <f>O102/1000000</f>
        <v>0</v>
      </c>
      <c r="Q102" s="439"/>
    </row>
    <row r="103" spans="2:17" ht="16.5">
      <c r="B103" s="286" t="s">
        <v>360</v>
      </c>
      <c r="C103" s="313"/>
      <c r="D103" s="325"/>
      <c r="E103" s="306"/>
      <c r="F103" s="313"/>
      <c r="G103" s="318"/>
      <c r="H103" s="319"/>
      <c r="I103" s="319"/>
      <c r="J103" s="319"/>
      <c r="K103" s="320"/>
      <c r="L103" s="318"/>
      <c r="M103" s="319"/>
      <c r="N103" s="319"/>
      <c r="O103" s="319"/>
      <c r="P103" s="320"/>
      <c r="Q103" s="429"/>
    </row>
    <row r="104" spans="1:17" ht="18">
      <c r="A104" s="432">
        <v>68</v>
      </c>
      <c r="B104" s="446" t="s">
        <v>366</v>
      </c>
      <c r="C104" s="292">
        <v>4864983</v>
      </c>
      <c r="D104" s="118" t="s">
        <v>12</v>
      </c>
      <c r="E104" s="91" t="s">
        <v>323</v>
      </c>
      <c r="F104" s="387">
        <v>800</v>
      </c>
      <c r="G104" s="318">
        <v>954960</v>
      </c>
      <c r="H104" s="319">
        <v>957126</v>
      </c>
      <c r="I104" s="301">
        <f>G104-H104</f>
        <v>-2166</v>
      </c>
      <c r="J104" s="301">
        <f>$F104*I104</f>
        <v>-1732800</v>
      </c>
      <c r="K104" s="301">
        <f>J104/1000000</f>
        <v>-1.7328</v>
      </c>
      <c r="L104" s="318">
        <v>999703</v>
      </c>
      <c r="M104" s="319">
        <v>999703</v>
      </c>
      <c r="N104" s="301">
        <f>L104-M104</f>
        <v>0</v>
      </c>
      <c r="O104" s="301">
        <f>$F104*N104</f>
        <v>0</v>
      </c>
      <c r="P104" s="301">
        <f>O104/1000000</f>
        <v>0</v>
      </c>
      <c r="Q104" s="429"/>
    </row>
    <row r="105" spans="1:17" ht="18">
      <c r="A105" s="432">
        <v>69</v>
      </c>
      <c r="B105" s="446" t="s">
        <v>376</v>
      </c>
      <c r="C105" s="292">
        <v>4864950</v>
      </c>
      <c r="D105" s="118" t="s">
        <v>12</v>
      </c>
      <c r="E105" s="91" t="s">
        <v>323</v>
      </c>
      <c r="F105" s="387">
        <v>2000</v>
      </c>
      <c r="G105" s="318">
        <v>994022</v>
      </c>
      <c r="H105" s="319">
        <v>994316</v>
      </c>
      <c r="I105" s="301">
        <f>G105-H105</f>
        <v>-294</v>
      </c>
      <c r="J105" s="301">
        <f>$F105*I105</f>
        <v>-588000</v>
      </c>
      <c r="K105" s="301">
        <f>J105/1000000</f>
        <v>-0.588</v>
      </c>
      <c r="L105" s="318">
        <v>1053</v>
      </c>
      <c r="M105" s="319">
        <v>1053</v>
      </c>
      <c r="N105" s="301">
        <f>L105-M105</f>
        <v>0</v>
      </c>
      <c r="O105" s="301">
        <f>$F105*N105</f>
        <v>0</v>
      </c>
      <c r="P105" s="301">
        <f>O105/1000000</f>
        <v>0</v>
      </c>
      <c r="Q105" s="429"/>
    </row>
    <row r="106" spans="2:17" ht="18">
      <c r="B106" s="286" t="s">
        <v>390</v>
      </c>
      <c r="C106" s="292"/>
      <c r="D106" s="118"/>
      <c r="E106" s="91"/>
      <c r="F106" s="313"/>
      <c r="G106" s="318"/>
      <c r="H106" s="319"/>
      <c r="I106" s="301"/>
      <c r="J106" s="301"/>
      <c r="K106" s="301"/>
      <c r="L106" s="318"/>
      <c r="M106" s="319"/>
      <c r="N106" s="301"/>
      <c r="O106" s="301"/>
      <c r="P106" s="301"/>
      <c r="Q106" s="429"/>
    </row>
    <row r="107" spans="1:17" ht="18">
      <c r="A107" s="432">
        <v>70</v>
      </c>
      <c r="B107" s="446" t="s">
        <v>391</v>
      </c>
      <c r="C107" s="292">
        <v>4864810</v>
      </c>
      <c r="D107" s="118" t="s">
        <v>12</v>
      </c>
      <c r="E107" s="91" t="s">
        <v>323</v>
      </c>
      <c r="F107" s="387">
        <v>200</v>
      </c>
      <c r="G107" s="318">
        <v>974385</v>
      </c>
      <c r="H107" s="319">
        <v>976349</v>
      </c>
      <c r="I107" s="319">
        <f>G107-H107</f>
        <v>-1964</v>
      </c>
      <c r="J107" s="319">
        <f>$F107*I107</f>
        <v>-392800</v>
      </c>
      <c r="K107" s="319">
        <f>J107/1000000</f>
        <v>-0.3928</v>
      </c>
      <c r="L107" s="318">
        <v>1723</v>
      </c>
      <c r="M107" s="319">
        <v>1723</v>
      </c>
      <c r="N107" s="319">
        <f>L107-M107</f>
        <v>0</v>
      </c>
      <c r="O107" s="319">
        <f>$F107*N107</f>
        <v>0</v>
      </c>
      <c r="P107" s="320">
        <f>O107/1000000</f>
        <v>0</v>
      </c>
      <c r="Q107" s="429"/>
    </row>
    <row r="108" spans="1:17" s="458" customFormat="1" ht="18">
      <c r="A108" s="342">
        <v>71</v>
      </c>
      <c r="B108" s="655" t="s">
        <v>392</v>
      </c>
      <c r="C108" s="292">
        <v>4864901</v>
      </c>
      <c r="D108" s="118" t="s">
        <v>12</v>
      </c>
      <c r="E108" s="91" t="s">
        <v>323</v>
      </c>
      <c r="F108" s="313">
        <v>250</v>
      </c>
      <c r="G108" s="318">
        <v>995596</v>
      </c>
      <c r="H108" s="319">
        <v>996137</v>
      </c>
      <c r="I108" s="301">
        <f>G108-H108</f>
        <v>-541</v>
      </c>
      <c r="J108" s="301">
        <f>$F108*I108</f>
        <v>-135250</v>
      </c>
      <c r="K108" s="301">
        <f>J108/1000000</f>
        <v>-0.13525</v>
      </c>
      <c r="L108" s="318">
        <v>733</v>
      </c>
      <c r="M108" s="319">
        <v>733</v>
      </c>
      <c r="N108" s="301">
        <f>L108-M108</f>
        <v>0</v>
      </c>
      <c r="O108" s="301">
        <f>$F108*N108</f>
        <v>0</v>
      </c>
      <c r="P108" s="301">
        <f>O108/1000000</f>
        <v>0</v>
      </c>
      <c r="Q108" s="429"/>
    </row>
    <row r="109" spans="1:17" s="458" customFormat="1" ht="18">
      <c r="A109" s="342"/>
      <c r="B109" s="324" t="s">
        <v>431</v>
      </c>
      <c r="C109" s="292"/>
      <c r="D109" s="118"/>
      <c r="E109" s="91"/>
      <c r="F109" s="313"/>
      <c r="G109" s="318"/>
      <c r="H109" s="319"/>
      <c r="I109" s="301"/>
      <c r="J109" s="301"/>
      <c r="K109" s="301"/>
      <c r="L109" s="318"/>
      <c r="M109" s="319"/>
      <c r="N109" s="301"/>
      <c r="O109" s="301"/>
      <c r="P109" s="301"/>
      <c r="Q109" s="429"/>
    </row>
    <row r="110" spans="1:17" s="458" customFormat="1" ht="18">
      <c r="A110" s="342">
        <v>72</v>
      </c>
      <c r="B110" s="655" t="s">
        <v>437</v>
      </c>
      <c r="C110" s="292">
        <v>4864960</v>
      </c>
      <c r="D110" s="118" t="s">
        <v>12</v>
      </c>
      <c r="E110" s="91" t="s">
        <v>323</v>
      </c>
      <c r="F110" s="313">
        <v>1000</v>
      </c>
      <c r="G110" s="318">
        <v>986446</v>
      </c>
      <c r="H110" s="319">
        <v>988185</v>
      </c>
      <c r="I110" s="319">
        <f>G110-H110</f>
        <v>-1739</v>
      </c>
      <c r="J110" s="319">
        <f>$F110*I110</f>
        <v>-1739000</v>
      </c>
      <c r="K110" s="319">
        <f>J110/1000000</f>
        <v>-1.739</v>
      </c>
      <c r="L110" s="318">
        <v>2363</v>
      </c>
      <c r="M110" s="319">
        <v>2363</v>
      </c>
      <c r="N110" s="319">
        <f>L110-M110</f>
        <v>0</v>
      </c>
      <c r="O110" s="319">
        <f>$F110*N110</f>
        <v>0</v>
      </c>
      <c r="P110" s="320">
        <f>O110/1000000</f>
        <v>0</v>
      </c>
      <c r="Q110" s="429"/>
    </row>
    <row r="111" spans="1:17" ht="18">
      <c r="A111" s="342">
        <v>73</v>
      </c>
      <c r="B111" s="655" t="s">
        <v>438</v>
      </c>
      <c r="C111" s="292">
        <v>5128441</v>
      </c>
      <c r="D111" s="118" t="s">
        <v>12</v>
      </c>
      <c r="E111" s="91" t="s">
        <v>323</v>
      </c>
      <c r="F111" s="506">
        <v>750</v>
      </c>
      <c r="G111" s="318">
        <v>1835</v>
      </c>
      <c r="H111" s="319">
        <v>1795</v>
      </c>
      <c r="I111" s="319">
        <f>G111-H111</f>
        <v>40</v>
      </c>
      <c r="J111" s="319">
        <f>$F111*I111</f>
        <v>30000</v>
      </c>
      <c r="K111" s="319">
        <f>J111/1000000</f>
        <v>0.03</v>
      </c>
      <c r="L111" s="318">
        <v>3410</v>
      </c>
      <c r="M111" s="319">
        <v>3410</v>
      </c>
      <c r="N111" s="319">
        <f>L111-M111</f>
        <v>0</v>
      </c>
      <c r="O111" s="319">
        <f>$F111*N111</f>
        <v>0</v>
      </c>
      <c r="P111" s="320">
        <f>O111/1000000</f>
        <v>0</v>
      </c>
      <c r="Q111" s="429"/>
    </row>
    <row r="112" spans="2:92" s="461" customFormat="1" ht="15.75" thickBot="1">
      <c r="B112" s="694"/>
      <c r="G112" s="427"/>
      <c r="H112" s="428"/>
      <c r="I112" s="693"/>
      <c r="J112" s="693"/>
      <c r="K112" s="693"/>
      <c r="L112" s="427"/>
      <c r="M112" s="428"/>
      <c r="N112" s="693"/>
      <c r="O112" s="693"/>
      <c r="P112" s="693"/>
      <c r="Q112" s="557"/>
      <c r="R112" s="458"/>
      <c r="S112" s="458"/>
      <c r="T112" s="458"/>
      <c r="U112" s="458"/>
      <c r="V112" s="458"/>
      <c r="W112" s="458"/>
      <c r="X112" s="458"/>
      <c r="Y112" s="458"/>
      <c r="Z112" s="458"/>
      <c r="AA112" s="458"/>
      <c r="AB112" s="458"/>
      <c r="AC112" s="458"/>
      <c r="AD112" s="458"/>
      <c r="AE112" s="458"/>
      <c r="AF112" s="458"/>
      <c r="AG112" s="458"/>
      <c r="AH112" s="458"/>
      <c r="AI112" s="458"/>
      <c r="AJ112" s="458"/>
      <c r="AK112" s="458"/>
      <c r="AL112" s="458"/>
      <c r="AM112" s="458"/>
      <c r="AN112" s="458"/>
      <c r="AO112" s="458"/>
      <c r="AP112" s="458"/>
      <c r="AQ112" s="458"/>
      <c r="AR112" s="458"/>
      <c r="AS112" s="458"/>
      <c r="AT112" s="458"/>
      <c r="AU112" s="458"/>
      <c r="AV112" s="458"/>
      <c r="AW112" s="458"/>
      <c r="AX112" s="458"/>
      <c r="AY112" s="458"/>
      <c r="AZ112" s="458"/>
      <c r="BA112" s="458"/>
      <c r="BB112" s="458"/>
      <c r="BC112" s="458"/>
      <c r="BD112" s="458"/>
      <c r="BE112" s="458"/>
      <c r="BF112" s="458"/>
      <c r="BG112" s="458"/>
      <c r="BH112" s="458"/>
      <c r="BI112" s="458"/>
      <c r="BJ112" s="458"/>
      <c r="BK112" s="458"/>
      <c r="BL112" s="458"/>
      <c r="BM112" s="458"/>
      <c r="BN112" s="458"/>
      <c r="BO112" s="458"/>
      <c r="BP112" s="458"/>
      <c r="BQ112" s="458"/>
      <c r="BR112" s="458"/>
      <c r="BS112" s="458"/>
      <c r="BT112" s="458"/>
      <c r="BU112" s="458"/>
      <c r="BV112" s="458"/>
      <c r="BW112" s="458"/>
      <c r="BX112" s="458"/>
      <c r="BY112" s="458"/>
      <c r="BZ112" s="458"/>
      <c r="CA112" s="458"/>
      <c r="CB112" s="458"/>
      <c r="CC112" s="458"/>
      <c r="CD112" s="458"/>
      <c r="CE112" s="458"/>
      <c r="CF112" s="458"/>
      <c r="CG112" s="458"/>
      <c r="CH112" s="458"/>
      <c r="CI112" s="458"/>
      <c r="CJ112" s="458"/>
      <c r="CK112" s="458"/>
      <c r="CL112" s="458"/>
      <c r="CM112" s="458"/>
      <c r="CN112" s="458"/>
    </row>
    <row r="113" spans="2:16" ht="18.75" thickTop="1">
      <c r="B113" s="145" t="s">
        <v>220</v>
      </c>
      <c r="G113" s="319"/>
      <c r="H113" s="319"/>
      <c r="I113" s="506"/>
      <c r="J113" s="506"/>
      <c r="K113" s="400">
        <f>SUM(K7:K112)</f>
        <v>-89.53297414999997</v>
      </c>
      <c r="L113" s="319"/>
      <c r="M113" s="319"/>
      <c r="N113" s="506"/>
      <c r="O113" s="506"/>
      <c r="P113" s="400">
        <f>SUM(P7:P112)</f>
        <v>-0.21686633</v>
      </c>
    </row>
    <row r="114" spans="2:16" ht="15">
      <c r="B114" s="15"/>
      <c r="G114" s="319"/>
      <c r="H114" s="319"/>
      <c r="I114" s="506"/>
      <c r="J114" s="506"/>
      <c r="K114" s="506"/>
      <c r="L114" s="319"/>
      <c r="M114" s="319"/>
      <c r="N114" s="506"/>
      <c r="O114" s="506"/>
      <c r="P114" s="506"/>
    </row>
    <row r="115" spans="2:16" ht="15">
      <c r="B115" s="15"/>
      <c r="G115" s="319"/>
      <c r="H115" s="319"/>
      <c r="I115" s="506"/>
      <c r="J115" s="506"/>
      <c r="K115" s="506"/>
      <c r="L115" s="319"/>
      <c r="M115" s="319"/>
      <c r="N115" s="506"/>
      <c r="O115" s="506"/>
      <c r="P115" s="506"/>
    </row>
    <row r="116" spans="2:16" ht="15">
      <c r="B116" s="15"/>
      <c r="G116" s="319"/>
      <c r="H116" s="319"/>
      <c r="I116" s="506"/>
      <c r="J116" s="506"/>
      <c r="K116" s="506"/>
      <c r="L116" s="319"/>
      <c r="M116" s="319"/>
      <c r="N116" s="506"/>
      <c r="O116" s="506"/>
      <c r="P116" s="506"/>
    </row>
    <row r="117" spans="2:16" ht="15">
      <c r="B117" s="15"/>
      <c r="G117" s="319"/>
      <c r="H117" s="319"/>
      <c r="I117" s="506"/>
      <c r="J117" s="506"/>
      <c r="K117" s="506"/>
      <c r="L117" s="319"/>
      <c r="M117" s="319"/>
      <c r="N117" s="506"/>
      <c r="O117" s="506"/>
      <c r="P117" s="506"/>
    </row>
    <row r="118" spans="2:16" ht="15">
      <c r="B118" s="15"/>
      <c r="G118" s="319"/>
      <c r="H118" s="319"/>
      <c r="I118" s="506"/>
      <c r="J118" s="506"/>
      <c r="K118" s="506"/>
      <c r="L118" s="319"/>
      <c r="M118" s="319"/>
      <c r="N118" s="506"/>
      <c r="O118" s="506"/>
      <c r="P118" s="506"/>
    </row>
    <row r="119" spans="1:16" ht="15.75">
      <c r="A119" s="14"/>
      <c r="G119" s="319"/>
      <c r="H119" s="319"/>
      <c r="I119" s="506"/>
      <c r="J119" s="506"/>
      <c r="K119" s="506"/>
      <c r="L119" s="319"/>
      <c r="M119" s="319"/>
      <c r="N119" s="506"/>
      <c r="O119" s="506"/>
      <c r="P119" s="506"/>
    </row>
    <row r="120" spans="1:17" ht="24" thickBot="1">
      <c r="A120" s="175" t="s">
        <v>219</v>
      </c>
      <c r="G120" s="319"/>
      <c r="H120" s="319"/>
      <c r="I120" s="78" t="s">
        <v>372</v>
      </c>
      <c r="J120" s="458"/>
      <c r="K120" s="458"/>
      <c r="L120" s="319"/>
      <c r="M120" s="319"/>
      <c r="N120" s="78" t="s">
        <v>373</v>
      </c>
      <c r="O120" s="458"/>
      <c r="P120" s="458"/>
      <c r="Q120" s="507" t="str">
        <f>Q1</f>
        <v>NOVEMBER-2021</v>
      </c>
    </row>
    <row r="121" spans="1:17" ht="39" customHeight="1" thickBot="1" thickTop="1">
      <c r="A121" s="498" t="s">
        <v>8</v>
      </c>
      <c r="B121" s="477" t="s">
        <v>9</v>
      </c>
      <c r="C121" s="478" t="s">
        <v>1</v>
      </c>
      <c r="D121" s="478" t="s">
        <v>2</v>
      </c>
      <c r="E121" s="478" t="s">
        <v>3</v>
      </c>
      <c r="F121" s="478" t="s">
        <v>10</v>
      </c>
      <c r="G121" s="476" t="str">
        <f>G5</f>
        <v>FINAL READING 30/11/2021</v>
      </c>
      <c r="H121" s="478" t="str">
        <f>H5</f>
        <v>INTIAL READING 01/11/2021</v>
      </c>
      <c r="I121" s="478" t="s">
        <v>4</v>
      </c>
      <c r="J121" s="478" t="s">
        <v>5</v>
      </c>
      <c r="K121" s="499" t="s">
        <v>6</v>
      </c>
      <c r="L121" s="476" t="str">
        <f>L5</f>
        <v>FINAL READING 30/11/2021</v>
      </c>
      <c r="M121" s="478" t="str">
        <f>M5</f>
        <v>INTIAL READING 01/11/2021</v>
      </c>
      <c r="N121" s="478" t="s">
        <v>4</v>
      </c>
      <c r="O121" s="478" t="s">
        <v>5</v>
      </c>
      <c r="P121" s="499" t="s">
        <v>6</v>
      </c>
      <c r="Q121" s="499" t="s">
        <v>286</v>
      </c>
    </row>
    <row r="122" spans="1:16" ht="7.5" customHeight="1" hidden="1" thickBot="1" thickTop="1">
      <c r="A122" s="12"/>
      <c r="B122" s="11"/>
      <c r="C122" s="10"/>
      <c r="D122" s="10"/>
      <c r="E122" s="10"/>
      <c r="F122" s="10"/>
      <c r="G122" s="319"/>
      <c r="H122" s="319"/>
      <c r="I122" s="506"/>
      <c r="J122" s="506"/>
      <c r="K122" s="506"/>
      <c r="L122" s="319"/>
      <c r="M122" s="319"/>
      <c r="N122" s="506"/>
      <c r="O122" s="506"/>
      <c r="P122" s="506"/>
    </row>
    <row r="123" spans="1:17" ht="15.75" customHeight="1" thickTop="1">
      <c r="A123" s="315"/>
      <c r="B123" s="316" t="s">
        <v>25</v>
      </c>
      <c r="C123" s="304"/>
      <c r="D123" s="298"/>
      <c r="E123" s="298"/>
      <c r="F123" s="298"/>
      <c r="G123" s="319"/>
      <c r="H123" s="319"/>
      <c r="I123" s="509"/>
      <c r="J123" s="509"/>
      <c r="K123" s="510"/>
      <c r="L123" s="319"/>
      <c r="M123" s="319"/>
      <c r="N123" s="509"/>
      <c r="O123" s="509"/>
      <c r="P123" s="510"/>
      <c r="Q123" s="505"/>
    </row>
    <row r="124" spans="1:17" ht="15.75" customHeight="1">
      <c r="A124" s="303">
        <v>1</v>
      </c>
      <c r="B124" s="322" t="s">
        <v>74</v>
      </c>
      <c r="C124" s="313">
        <v>5295192</v>
      </c>
      <c r="D124" s="306" t="s">
        <v>12</v>
      </c>
      <c r="E124" s="306" t="s">
        <v>323</v>
      </c>
      <c r="F124" s="313">
        <v>-100</v>
      </c>
      <c r="G124" s="318">
        <v>30179</v>
      </c>
      <c r="H124" s="319">
        <v>29523</v>
      </c>
      <c r="I124" s="319">
        <f>G124-H124</f>
        <v>656</v>
      </c>
      <c r="J124" s="319">
        <f>$F124*I124</f>
        <v>-65600</v>
      </c>
      <c r="K124" s="319">
        <f>J124/1000000</f>
        <v>-0.0656</v>
      </c>
      <c r="L124" s="318">
        <v>149942</v>
      </c>
      <c r="M124" s="319">
        <v>149938</v>
      </c>
      <c r="N124" s="319">
        <f>L124-M124</f>
        <v>4</v>
      </c>
      <c r="O124" s="319">
        <f>$F124*N124</f>
        <v>-400</v>
      </c>
      <c r="P124" s="320">
        <f>O124/1000000</f>
        <v>-0.0004</v>
      </c>
      <c r="Q124" s="429"/>
    </row>
    <row r="125" spans="1:17" ht="15.75" customHeight="1">
      <c r="A125" s="303"/>
      <c r="B125" s="322"/>
      <c r="C125" s="313">
        <v>4902566</v>
      </c>
      <c r="D125" s="306" t="s">
        <v>12</v>
      </c>
      <c r="E125" s="306" t="s">
        <v>323</v>
      </c>
      <c r="F125" s="313">
        <v>-100</v>
      </c>
      <c r="G125" s="318">
        <v>67</v>
      </c>
      <c r="H125" s="319">
        <v>0</v>
      </c>
      <c r="I125" s="319">
        <f>G125-H125</f>
        <v>67</v>
      </c>
      <c r="J125" s="319">
        <f>$F125*I125</f>
        <v>-6700</v>
      </c>
      <c r="K125" s="319">
        <f>J125/1000000</f>
        <v>-0.0067</v>
      </c>
      <c r="L125" s="318">
        <v>0</v>
      </c>
      <c r="M125" s="319">
        <v>0</v>
      </c>
      <c r="N125" s="319">
        <f>L125-M125</f>
        <v>0</v>
      </c>
      <c r="O125" s="319">
        <f>$F125*N125</f>
        <v>0</v>
      </c>
      <c r="P125" s="320">
        <f>O125/1000000</f>
        <v>0</v>
      </c>
      <c r="Q125" s="429" t="s">
        <v>487</v>
      </c>
    </row>
    <row r="126" spans="1:17" ht="16.5">
      <c r="A126" s="303"/>
      <c r="B126" s="323" t="s">
        <v>37</v>
      </c>
      <c r="C126" s="313"/>
      <c r="D126" s="326"/>
      <c r="E126" s="326"/>
      <c r="F126" s="313"/>
      <c r="G126" s="318"/>
      <c r="H126" s="319"/>
      <c r="I126" s="319"/>
      <c r="J126" s="319"/>
      <c r="K126" s="320"/>
      <c r="L126" s="318"/>
      <c r="M126" s="319"/>
      <c r="N126" s="319"/>
      <c r="O126" s="319"/>
      <c r="P126" s="320"/>
      <c r="Q126" s="429"/>
    </row>
    <row r="127" spans="1:17" ht="16.5">
      <c r="A127" s="303">
        <v>2</v>
      </c>
      <c r="B127" s="322" t="s">
        <v>38</v>
      </c>
      <c r="C127" s="313">
        <v>4864787</v>
      </c>
      <c r="D127" s="325" t="s">
        <v>12</v>
      </c>
      <c r="E127" s="306" t="s">
        <v>323</v>
      </c>
      <c r="F127" s="313">
        <v>-800</v>
      </c>
      <c r="G127" s="318">
        <v>346</v>
      </c>
      <c r="H127" s="319">
        <v>346</v>
      </c>
      <c r="I127" s="319">
        <f>G127-H127</f>
        <v>0</v>
      </c>
      <c r="J127" s="319">
        <f>$F127*I127</f>
        <v>0</v>
      </c>
      <c r="K127" s="320">
        <f>J127/1000000</f>
        <v>0</v>
      </c>
      <c r="L127" s="318">
        <v>629</v>
      </c>
      <c r="M127" s="319">
        <v>629</v>
      </c>
      <c r="N127" s="319">
        <f>L127-M127</f>
        <v>0</v>
      </c>
      <c r="O127" s="319">
        <f>$F127*N127</f>
        <v>0</v>
      </c>
      <c r="P127" s="320">
        <f>O127/1000000</f>
        <v>0</v>
      </c>
      <c r="Q127" s="429"/>
    </row>
    <row r="128" spans="1:17" ht="15.75" customHeight="1">
      <c r="A128" s="303"/>
      <c r="B128" s="323" t="s">
        <v>17</v>
      </c>
      <c r="C128" s="313"/>
      <c r="D128" s="325"/>
      <c r="E128" s="306"/>
      <c r="F128" s="313"/>
      <c r="G128" s="318"/>
      <c r="H128" s="319"/>
      <c r="I128" s="319"/>
      <c r="J128" s="319"/>
      <c r="K128" s="320"/>
      <c r="L128" s="318"/>
      <c r="M128" s="319"/>
      <c r="N128" s="319"/>
      <c r="O128" s="319"/>
      <c r="P128" s="320"/>
      <c r="Q128" s="429"/>
    </row>
    <row r="129" spans="1:17" ht="16.5">
      <c r="A129" s="303">
        <v>3</v>
      </c>
      <c r="B129" s="322" t="s">
        <v>18</v>
      </c>
      <c r="C129" s="313">
        <v>4864831</v>
      </c>
      <c r="D129" s="325" t="s">
        <v>12</v>
      </c>
      <c r="E129" s="306" t="s">
        <v>323</v>
      </c>
      <c r="F129" s="313">
        <v>-1000</v>
      </c>
      <c r="G129" s="318">
        <v>1263</v>
      </c>
      <c r="H129" s="319">
        <v>1109</v>
      </c>
      <c r="I129" s="319">
        <f>G129-H129</f>
        <v>154</v>
      </c>
      <c r="J129" s="319">
        <f>$F129*I129</f>
        <v>-154000</v>
      </c>
      <c r="K129" s="320">
        <f>J129/1000000</f>
        <v>-0.154</v>
      </c>
      <c r="L129" s="318">
        <v>516</v>
      </c>
      <c r="M129" s="319">
        <v>516</v>
      </c>
      <c r="N129" s="319">
        <f>L129-M129</f>
        <v>0</v>
      </c>
      <c r="O129" s="319">
        <f>$F129*N129</f>
        <v>0</v>
      </c>
      <c r="P129" s="320">
        <f>O129/1000000</f>
        <v>0</v>
      </c>
      <c r="Q129" s="719"/>
    </row>
    <row r="130" spans="1:17" ht="16.5">
      <c r="A130" s="303">
        <v>4</v>
      </c>
      <c r="B130" s="322" t="s">
        <v>19</v>
      </c>
      <c r="C130" s="313">
        <v>4864825</v>
      </c>
      <c r="D130" s="325" t="s">
        <v>12</v>
      </c>
      <c r="E130" s="306" t="s">
        <v>323</v>
      </c>
      <c r="F130" s="313">
        <v>-133.33</v>
      </c>
      <c r="G130" s="318">
        <v>4659</v>
      </c>
      <c r="H130" s="319">
        <v>5007</v>
      </c>
      <c r="I130" s="319">
        <f>G130-H130</f>
        <v>-348</v>
      </c>
      <c r="J130" s="319">
        <f>$F130*I130</f>
        <v>46398.840000000004</v>
      </c>
      <c r="K130" s="320">
        <f>J130/1000000</f>
        <v>0.046398840000000004</v>
      </c>
      <c r="L130" s="318">
        <v>7304</v>
      </c>
      <c r="M130" s="319">
        <v>7304</v>
      </c>
      <c r="N130" s="319">
        <f>L130-M130</f>
        <v>0</v>
      </c>
      <c r="O130" s="319">
        <f>$F130*N130</f>
        <v>0</v>
      </c>
      <c r="P130" s="320">
        <f>O130/1000000</f>
        <v>0</v>
      </c>
      <c r="Q130" s="429"/>
    </row>
    <row r="131" spans="1:17" ht="16.5">
      <c r="A131" s="511"/>
      <c r="B131" s="512" t="s">
        <v>44</v>
      </c>
      <c r="C131" s="302"/>
      <c r="D131" s="306"/>
      <c r="E131" s="306"/>
      <c r="F131" s="513"/>
      <c r="G131" s="318"/>
      <c r="H131" s="319"/>
      <c r="I131" s="319"/>
      <c r="J131" s="319"/>
      <c r="K131" s="320"/>
      <c r="L131" s="318"/>
      <c r="M131" s="319"/>
      <c r="N131" s="319"/>
      <c r="O131" s="319"/>
      <c r="P131" s="320"/>
      <c r="Q131" s="429"/>
    </row>
    <row r="132" spans="1:17" ht="16.5">
      <c r="A132" s="303">
        <v>5</v>
      </c>
      <c r="B132" s="462" t="s">
        <v>45</v>
      </c>
      <c r="C132" s="313">
        <v>4865149</v>
      </c>
      <c r="D132" s="326" t="s">
        <v>12</v>
      </c>
      <c r="E132" s="306" t="s">
        <v>323</v>
      </c>
      <c r="F132" s="313">
        <v>-187.5</v>
      </c>
      <c r="G132" s="318">
        <v>997177</v>
      </c>
      <c r="H132" s="319">
        <v>997177</v>
      </c>
      <c r="I132" s="319">
        <f>G132-H132</f>
        <v>0</v>
      </c>
      <c r="J132" s="319">
        <f>$F132*I132</f>
        <v>0</v>
      </c>
      <c r="K132" s="320">
        <f>J132/1000000</f>
        <v>0</v>
      </c>
      <c r="L132" s="318">
        <v>998955</v>
      </c>
      <c r="M132" s="319">
        <v>998978</v>
      </c>
      <c r="N132" s="319">
        <f>L132-M132</f>
        <v>-23</v>
      </c>
      <c r="O132" s="319">
        <f>$F132*N132</f>
        <v>4312.5</v>
      </c>
      <c r="P132" s="320">
        <f>O132/1000000</f>
        <v>0.0043125</v>
      </c>
      <c r="Q132" s="455"/>
    </row>
    <row r="133" spans="1:17" ht="16.5">
      <c r="A133" s="303"/>
      <c r="B133" s="323" t="s">
        <v>33</v>
      </c>
      <c r="C133" s="313"/>
      <c r="D133" s="326"/>
      <c r="E133" s="306"/>
      <c r="F133" s="313"/>
      <c r="G133" s="318"/>
      <c r="H133" s="319"/>
      <c r="I133" s="319"/>
      <c r="J133" s="319"/>
      <c r="K133" s="320"/>
      <c r="L133" s="318"/>
      <c r="M133" s="319"/>
      <c r="N133" s="319"/>
      <c r="O133" s="319"/>
      <c r="P133" s="320"/>
      <c r="Q133" s="429"/>
    </row>
    <row r="134" spans="1:17" ht="16.5">
      <c r="A134" s="303">
        <v>6</v>
      </c>
      <c r="B134" s="322" t="s">
        <v>337</v>
      </c>
      <c r="C134" s="313">
        <v>5128439</v>
      </c>
      <c r="D134" s="325" t="s">
        <v>12</v>
      </c>
      <c r="E134" s="306" t="s">
        <v>323</v>
      </c>
      <c r="F134" s="313">
        <v>-800</v>
      </c>
      <c r="G134" s="263">
        <v>902934</v>
      </c>
      <c r="H134" s="264">
        <v>902934</v>
      </c>
      <c r="I134" s="264">
        <f>G134-H134</f>
        <v>0</v>
      </c>
      <c r="J134" s="264">
        <f>$F134*I134</f>
        <v>0</v>
      </c>
      <c r="K134" s="738">
        <f>J134/1000000</f>
        <v>0</v>
      </c>
      <c r="L134" s="263">
        <v>997776</v>
      </c>
      <c r="M134" s="264">
        <v>997776</v>
      </c>
      <c r="N134" s="264">
        <f>L134-M134</f>
        <v>0</v>
      </c>
      <c r="O134" s="264">
        <f>$F134*N134</f>
        <v>0</v>
      </c>
      <c r="P134" s="738">
        <f>O134/1000000</f>
        <v>0</v>
      </c>
      <c r="Q134" s="429"/>
    </row>
    <row r="135" spans="1:17" ht="16.5">
      <c r="A135" s="303"/>
      <c r="B135" s="324" t="s">
        <v>360</v>
      </c>
      <c r="C135" s="313"/>
      <c r="D135" s="325"/>
      <c r="E135" s="306"/>
      <c r="F135" s="313"/>
      <c r="G135" s="318"/>
      <c r="H135" s="319"/>
      <c r="I135" s="319"/>
      <c r="J135" s="319"/>
      <c r="K135" s="320"/>
      <c r="L135" s="318"/>
      <c r="M135" s="319"/>
      <c r="N135" s="319"/>
      <c r="O135" s="319"/>
      <c r="P135" s="320"/>
      <c r="Q135" s="429"/>
    </row>
    <row r="136" spans="1:17" s="306" customFormat="1" ht="15">
      <c r="A136" s="326">
        <v>7</v>
      </c>
      <c r="B136" s="720" t="s">
        <v>365</v>
      </c>
      <c r="C136" s="342">
        <v>4864971</v>
      </c>
      <c r="D136" s="325" t="s">
        <v>12</v>
      </c>
      <c r="E136" s="306" t="s">
        <v>323</v>
      </c>
      <c r="F136" s="325">
        <v>800</v>
      </c>
      <c r="G136" s="318">
        <v>0</v>
      </c>
      <c r="H136" s="319">
        <v>0</v>
      </c>
      <c r="I136" s="326">
        <f>G136-H136</f>
        <v>0</v>
      </c>
      <c r="J136" s="326">
        <f>$F136*I136</f>
        <v>0</v>
      </c>
      <c r="K136" s="326">
        <f>J136/1000000</f>
        <v>0</v>
      </c>
      <c r="L136" s="318">
        <v>999495</v>
      </c>
      <c r="M136" s="319">
        <v>999495</v>
      </c>
      <c r="N136" s="326">
        <f>L136-M136</f>
        <v>0</v>
      </c>
      <c r="O136" s="326">
        <f>$F136*N136</f>
        <v>0</v>
      </c>
      <c r="P136" s="326">
        <f>O136/1000000</f>
        <v>0</v>
      </c>
      <c r="Q136" s="448"/>
    </row>
    <row r="137" spans="1:17" s="618" customFormat="1" ht="18" customHeight="1">
      <c r="A137" s="338"/>
      <c r="B137" s="714" t="s">
        <v>428</v>
      </c>
      <c r="C137" s="342"/>
      <c r="D137" s="325"/>
      <c r="E137" s="306"/>
      <c r="F137" s="325"/>
      <c r="G137" s="318"/>
      <c r="H137" s="319"/>
      <c r="I137" s="326"/>
      <c r="J137" s="326"/>
      <c r="K137" s="326"/>
      <c r="L137" s="318"/>
      <c r="M137" s="319"/>
      <c r="N137" s="326"/>
      <c r="O137" s="326"/>
      <c r="P137" s="326"/>
      <c r="Q137" s="448"/>
    </row>
    <row r="138" spans="1:17" s="618" customFormat="1" ht="15">
      <c r="A138" s="338">
        <v>8</v>
      </c>
      <c r="B138" s="720" t="s">
        <v>429</v>
      </c>
      <c r="C138" s="342">
        <v>4864952</v>
      </c>
      <c r="D138" s="325" t="s">
        <v>12</v>
      </c>
      <c r="E138" s="306" t="s">
        <v>323</v>
      </c>
      <c r="F138" s="325">
        <v>-625</v>
      </c>
      <c r="G138" s="318">
        <v>990845</v>
      </c>
      <c r="H138" s="319">
        <v>990947</v>
      </c>
      <c r="I138" s="326">
        <f>G138-H138</f>
        <v>-102</v>
      </c>
      <c r="J138" s="326">
        <f>$F138*I138</f>
        <v>63750</v>
      </c>
      <c r="K138" s="326">
        <f>J138/1000000</f>
        <v>0.06375</v>
      </c>
      <c r="L138" s="318">
        <v>206</v>
      </c>
      <c r="M138" s="319">
        <v>201</v>
      </c>
      <c r="N138" s="326">
        <f>L138-M138</f>
        <v>5</v>
      </c>
      <c r="O138" s="326">
        <f>$F138*N138</f>
        <v>-3125</v>
      </c>
      <c r="P138" s="326">
        <f>O138/1000000</f>
        <v>-0.003125</v>
      </c>
      <c r="Q138" s="448"/>
    </row>
    <row r="139" spans="1:17" s="618" customFormat="1" ht="15">
      <c r="A139" s="338">
        <v>9</v>
      </c>
      <c r="B139" s="720" t="s">
        <v>429</v>
      </c>
      <c r="C139" s="342">
        <v>4865039</v>
      </c>
      <c r="D139" s="325" t="s">
        <v>12</v>
      </c>
      <c r="E139" s="306" t="s">
        <v>323</v>
      </c>
      <c r="F139" s="325">
        <v>-500</v>
      </c>
      <c r="G139" s="318">
        <v>999709</v>
      </c>
      <c r="H139" s="319">
        <v>999799</v>
      </c>
      <c r="I139" s="326">
        <f>G139-H139</f>
        <v>-90</v>
      </c>
      <c r="J139" s="326">
        <f>$F139*I139</f>
        <v>45000</v>
      </c>
      <c r="K139" s="326">
        <f>J139/1000000</f>
        <v>0.045</v>
      </c>
      <c r="L139" s="318">
        <v>49</v>
      </c>
      <c r="M139" s="319">
        <v>50</v>
      </c>
      <c r="N139" s="326">
        <f>L139-M139</f>
        <v>-1</v>
      </c>
      <c r="O139" s="326">
        <f>$F139*N139</f>
        <v>500</v>
      </c>
      <c r="P139" s="326">
        <f>O139/1000000</f>
        <v>0.0005</v>
      </c>
      <c r="Q139" s="448"/>
    </row>
    <row r="140" spans="1:17" s="618" customFormat="1" ht="15.75">
      <c r="A140" s="338"/>
      <c r="B140" s="714" t="s">
        <v>431</v>
      </c>
      <c r="C140" s="342"/>
      <c r="D140" s="325"/>
      <c r="E140" s="306"/>
      <c r="F140" s="325"/>
      <c r="G140" s="318"/>
      <c r="H140" s="319"/>
      <c r="I140" s="326"/>
      <c r="J140" s="326"/>
      <c r="K140" s="326"/>
      <c r="L140" s="318"/>
      <c r="M140" s="319"/>
      <c r="N140" s="326"/>
      <c r="O140" s="326"/>
      <c r="P140" s="326"/>
      <c r="Q140" s="448"/>
    </row>
    <row r="141" spans="1:17" s="618" customFormat="1" ht="15">
      <c r="A141" s="338">
        <v>10</v>
      </c>
      <c r="B141" s="720" t="s">
        <v>432</v>
      </c>
      <c r="C141" s="342">
        <v>4865158</v>
      </c>
      <c r="D141" s="325" t="s">
        <v>12</v>
      </c>
      <c r="E141" s="306" t="s">
        <v>323</v>
      </c>
      <c r="F141" s="325">
        <v>-200</v>
      </c>
      <c r="G141" s="318">
        <v>994500</v>
      </c>
      <c r="H141" s="319">
        <v>994726</v>
      </c>
      <c r="I141" s="326">
        <f>G141-H141</f>
        <v>-226</v>
      </c>
      <c r="J141" s="326">
        <f>$F141*I141</f>
        <v>45200</v>
      </c>
      <c r="K141" s="326">
        <f>J141/1000000</f>
        <v>0.0452</v>
      </c>
      <c r="L141" s="318">
        <v>15248</v>
      </c>
      <c r="M141" s="319">
        <v>15248</v>
      </c>
      <c r="N141" s="326">
        <f>L141-M141</f>
        <v>0</v>
      </c>
      <c r="O141" s="326">
        <f>$F141*N141</f>
        <v>0</v>
      </c>
      <c r="P141" s="326">
        <f>O141/1000000</f>
        <v>0</v>
      </c>
      <c r="Q141" s="448"/>
    </row>
    <row r="142" spans="1:17" s="618" customFormat="1" ht="15">
      <c r="A142" s="338">
        <v>11</v>
      </c>
      <c r="B142" s="720" t="s">
        <v>433</v>
      </c>
      <c r="C142" s="342">
        <v>4864816</v>
      </c>
      <c r="D142" s="325" t="s">
        <v>12</v>
      </c>
      <c r="E142" s="306" t="s">
        <v>323</v>
      </c>
      <c r="F142" s="325">
        <v>-187.5</v>
      </c>
      <c r="G142" s="318">
        <v>989027</v>
      </c>
      <c r="H142" s="319">
        <v>990186</v>
      </c>
      <c r="I142" s="326">
        <f>G142-H142</f>
        <v>-1159</v>
      </c>
      <c r="J142" s="326">
        <f>$F142*I142</f>
        <v>217312.5</v>
      </c>
      <c r="K142" s="326">
        <f>J142/1000000</f>
        <v>0.2173125</v>
      </c>
      <c r="L142" s="318">
        <v>4781</v>
      </c>
      <c r="M142" s="319">
        <v>4781</v>
      </c>
      <c r="N142" s="326">
        <f>L142-M142</f>
        <v>0</v>
      </c>
      <c r="O142" s="326">
        <f>$F142*N142</f>
        <v>0</v>
      </c>
      <c r="P142" s="326">
        <f>O142/1000000</f>
        <v>0</v>
      </c>
      <c r="Q142" s="448"/>
    </row>
    <row r="143" spans="1:17" s="618" customFormat="1" ht="15">
      <c r="A143" s="338">
        <v>12</v>
      </c>
      <c r="B143" s="720" t="s">
        <v>434</v>
      </c>
      <c r="C143" s="342">
        <v>4864808</v>
      </c>
      <c r="D143" s="325" t="s">
        <v>12</v>
      </c>
      <c r="E143" s="306" t="s">
        <v>323</v>
      </c>
      <c r="F143" s="325">
        <v>-187.5</v>
      </c>
      <c r="G143" s="318">
        <v>985905</v>
      </c>
      <c r="H143" s="319">
        <v>987363</v>
      </c>
      <c r="I143" s="326">
        <f>G143-H143</f>
        <v>-1458</v>
      </c>
      <c r="J143" s="326">
        <f>$F143*I143</f>
        <v>273375</v>
      </c>
      <c r="K143" s="326">
        <f>J143/1000000</f>
        <v>0.273375</v>
      </c>
      <c r="L143" s="318">
        <v>3876</v>
      </c>
      <c r="M143" s="319">
        <v>3876</v>
      </c>
      <c r="N143" s="326">
        <f>L143-M143</f>
        <v>0</v>
      </c>
      <c r="O143" s="326">
        <f>$F143*N143</f>
        <v>0</v>
      </c>
      <c r="P143" s="326">
        <f>O143/1000000</f>
        <v>0</v>
      </c>
      <c r="Q143" s="448"/>
    </row>
    <row r="144" spans="1:17" s="618" customFormat="1" ht="15">
      <c r="A144" s="338">
        <v>13</v>
      </c>
      <c r="B144" s="720" t="s">
        <v>435</v>
      </c>
      <c r="C144" s="342">
        <v>4865005</v>
      </c>
      <c r="D144" s="325" t="s">
        <v>12</v>
      </c>
      <c r="E144" s="306" t="s">
        <v>323</v>
      </c>
      <c r="F144" s="325">
        <v>-250</v>
      </c>
      <c r="G144" s="318">
        <v>4415</v>
      </c>
      <c r="H144" s="319">
        <v>4551</v>
      </c>
      <c r="I144" s="326">
        <f>G144-H144</f>
        <v>-136</v>
      </c>
      <c r="J144" s="326">
        <f>$F144*I144</f>
        <v>34000</v>
      </c>
      <c r="K144" s="326">
        <f>J144/1000000</f>
        <v>0.034</v>
      </c>
      <c r="L144" s="318">
        <v>8122</v>
      </c>
      <c r="M144" s="319">
        <v>8122</v>
      </c>
      <c r="N144" s="326">
        <f>L144-M144</f>
        <v>0</v>
      </c>
      <c r="O144" s="326">
        <f>$F144*N144</f>
        <v>0</v>
      </c>
      <c r="P144" s="326">
        <f>O144/1000000</f>
        <v>0</v>
      </c>
      <c r="Q144" s="448"/>
    </row>
    <row r="145" spans="1:17" s="306" customFormat="1" ht="15.75" thickBot="1">
      <c r="A145" s="654">
        <v>14</v>
      </c>
      <c r="B145" s="715" t="s">
        <v>436</v>
      </c>
      <c r="C145" s="716">
        <v>4864822</v>
      </c>
      <c r="D145" s="721" t="s">
        <v>12</v>
      </c>
      <c r="E145" s="717" t="s">
        <v>323</v>
      </c>
      <c r="F145" s="716">
        <v>-100</v>
      </c>
      <c r="G145" s="427">
        <v>994317</v>
      </c>
      <c r="H145" s="428">
        <v>994735</v>
      </c>
      <c r="I145" s="716">
        <f>G145-H145</f>
        <v>-418</v>
      </c>
      <c r="J145" s="716">
        <f>$F145*I145</f>
        <v>41800</v>
      </c>
      <c r="K145" s="716">
        <f>J145/1000000</f>
        <v>0.0418</v>
      </c>
      <c r="L145" s="427">
        <v>29815</v>
      </c>
      <c r="M145" s="428">
        <v>29815</v>
      </c>
      <c r="N145" s="716">
        <f>L145-M145</f>
        <v>0</v>
      </c>
      <c r="O145" s="716">
        <f>$F145*N145</f>
        <v>0</v>
      </c>
      <c r="P145" s="716">
        <f>O145/1000000</f>
        <v>0</v>
      </c>
      <c r="Q145" s="805"/>
    </row>
    <row r="146" ht="15.75" thickTop="1">
      <c r="L146" s="319"/>
    </row>
    <row r="147" spans="2:16" ht="18">
      <c r="B147" s="296" t="s">
        <v>287</v>
      </c>
      <c r="K147" s="146">
        <f>SUM(K124:K146)</f>
        <v>0.54053634</v>
      </c>
      <c r="P147" s="146">
        <f>SUM(P124:P146)</f>
        <v>0.0012875</v>
      </c>
    </row>
    <row r="148" spans="11:16" ht="15.75">
      <c r="K148" s="83"/>
      <c r="P148" s="83"/>
    </row>
    <row r="149" spans="11:16" ht="15.75">
      <c r="K149" s="83"/>
      <c r="P149" s="83"/>
    </row>
    <row r="150" spans="11:16" ht="15.75">
      <c r="K150" s="83"/>
      <c r="P150" s="83"/>
    </row>
    <row r="151" spans="11:16" ht="15.75">
      <c r="K151" s="83"/>
      <c r="P151" s="83"/>
    </row>
    <row r="152" spans="11:16" ht="15.75">
      <c r="K152" s="83"/>
      <c r="P152" s="83"/>
    </row>
    <row r="153" ht="13.5" thickBot="1"/>
    <row r="154" spans="1:17" ht="31.5" customHeight="1">
      <c r="A154" s="132" t="s">
        <v>222</v>
      </c>
      <c r="B154" s="133"/>
      <c r="C154" s="133"/>
      <c r="D154" s="134"/>
      <c r="E154" s="135"/>
      <c r="F154" s="134"/>
      <c r="G154" s="134"/>
      <c r="H154" s="133"/>
      <c r="I154" s="136"/>
      <c r="J154" s="137"/>
      <c r="K154" s="138"/>
      <c r="L154" s="516"/>
      <c r="M154" s="516"/>
      <c r="N154" s="516"/>
      <c r="O154" s="516"/>
      <c r="P154" s="516"/>
      <c r="Q154" s="517"/>
    </row>
    <row r="155" spans="1:17" ht="28.5" customHeight="1">
      <c r="A155" s="139" t="s">
        <v>284</v>
      </c>
      <c r="B155" s="80"/>
      <c r="C155" s="80"/>
      <c r="D155" s="80"/>
      <c r="E155" s="81"/>
      <c r="F155" s="80"/>
      <c r="G155" s="80"/>
      <c r="H155" s="80"/>
      <c r="I155" s="82"/>
      <c r="J155" s="80"/>
      <c r="K155" s="131">
        <f>K113</f>
        <v>-89.53297414999997</v>
      </c>
      <c r="L155" s="458"/>
      <c r="M155" s="458"/>
      <c r="N155" s="458"/>
      <c r="O155" s="458"/>
      <c r="P155" s="131">
        <f>P113</f>
        <v>-0.21686633</v>
      </c>
      <c r="Q155" s="518"/>
    </row>
    <row r="156" spans="1:17" ht="28.5" customHeight="1">
      <c r="A156" s="139" t="s">
        <v>285</v>
      </c>
      <c r="B156" s="80"/>
      <c r="C156" s="80"/>
      <c r="D156" s="80"/>
      <c r="E156" s="81"/>
      <c r="F156" s="80"/>
      <c r="G156" s="80"/>
      <c r="H156" s="80"/>
      <c r="I156" s="82"/>
      <c r="J156" s="80"/>
      <c r="K156" s="131">
        <f>K147</f>
        <v>0.54053634</v>
      </c>
      <c r="L156" s="458"/>
      <c r="M156" s="458"/>
      <c r="N156" s="458"/>
      <c r="O156" s="458"/>
      <c r="P156" s="131">
        <f>P147</f>
        <v>0.0012875</v>
      </c>
      <c r="Q156" s="518"/>
    </row>
    <row r="157" spans="1:17" ht="28.5" customHeight="1">
      <c r="A157" s="139" t="s">
        <v>223</v>
      </c>
      <c r="B157" s="80"/>
      <c r="C157" s="80"/>
      <c r="D157" s="80"/>
      <c r="E157" s="81"/>
      <c r="F157" s="80"/>
      <c r="G157" s="80"/>
      <c r="H157" s="80"/>
      <c r="I157" s="82"/>
      <c r="J157" s="80"/>
      <c r="K157" s="131">
        <f>'ROHTAK ROAD'!K43</f>
        <v>-0.8721471049999999</v>
      </c>
      <c r="L157" s="458"/>
      <c r="M157" s="458"/>
      <c r="N157" s="458"/>
      <c r="O157" s="458"/>
      <c r="P157" s="131">
        <f>'ROHTAK ROAD'!P43</f>
        <v>-0.026450009</v>
      </c>
      <c r="Q157" s="518"/>
    </row>
    <row r="158" spans="1:17" ht="27.75" customHeight="1" thickBot="1">
      <c r="A158" s="141" t="s">
        <v>224</v>
      </c>
      <c r="B158" s="140"/>
      <c r="C158" s="140"/>
      <c r="D158" s="140"/>
      <c r="E158" s="140"/>
      <c r="F158" s="140"/>
      <c r="G158" s="140"/>
      <c r="H158" s="140"/>
      <c r="I158" s="140"/>
      <c r="J158" s="140"/>
      <c r="K158" s="394">
        <f>SUM(K155:K157)</f>
        <v>-89.86458491499997</v>
      </c>
      <c r="L158" s="519"/>
      <c r="M158" s="519"/>
      <c r="N158" s="519"/>
      <c r="O158" s="519"/>
      <c r="P158" s="394">
        <f>SUM(P155:P157)</f>
        <v>-0.242028839</v>
      </c>
      <c r="Q158" s="520"/>
    </row>
    <row r="162" ht="13.5" thickBot="1">
      <c r="A162" s="231"/>
    </row>
    <row r="163" spans="1:17" ht="12.75">
      <c r="A163" s="521"/>
      <c r="B163" s="522"/>
      <c r="C163" s="522"/>
      <c r="D163" s="522"/>
      <c r="E163" s="522"/>
      <c r="F163" s="522"/>
      <c r="G163" s="522"/>
      <c r="H163" s="516"/>
      <c r="I163" s="516"/>
      <c r="J163" s="516"/>
      <c r="K163" s="516"/>
      <c r="L163" s="516"/>
      <c r="M163" s="516"/>
      <c r="N163" s="516"/>
      <c r="O163" s="516"/>
      <c r="P163" s="516"/>
      <c r="Q163" s="517"/>
    </row>
    <row r="164" spans="1:17" ht="23.25">
      <c r="A164" s="523" t="s">
        <v>304</v>
      </c>
      <c r="B164" s="524"/>
      <c r="C164" s="524"/>
      <c r="D164" s="524"/>
      <c r="E164" s="524"/>
      <c r="F164" s="524"/>
      <c r="G164" s="524"/>
      <c r="H164" s="458"/>
      <c r="I164" s="458"/>
      <c r="J164" s="458"/>
      <c r="K164" s="458"/>
      <c r="L164" s="458"/>
      <c r="M164" s="458"/>
      <c r="N164" s="458"/>
      <c r="O164" s="458"/>
      <c r="P164" s="458"/>
      <c r="Q164" s="518"/>
    </row>
    <row r="165" spans="1:17" ht="12.75">
      <c r="A165" s="525"/>
      <c r="B165" s="524"/>
      <c r="C165" s="524"/>
      <c r="D165" s="524"/>
      <c r="E165" s="524"/>
      <c r="F165" s="524"/>
      <c r="G165" s="524"/>
      <c r="H165" s="458"/>
      <c r="I165" s="458"/>
      <c r="J165" s="458"/>
      <c r="K165" s="458"/>
      <c r="L165" s="458"/>
      <c r="M165" s="458"/>
      <c r="N165" s="458"/>
      <c r="O165" s="458"/>
      <c r="P165" s="458"/>
      <c r="Q165" s="518"/>
    </row>
    <row r="166" spans="1:17" ht="15.75">
      <c r="A166" s="526"/>
      <c r="B166" s="527"/>
      <c r="C166" s="527"/>
      <c r="D166" s="527"/>
      <c r="E166" s="527"/>
      <c r="F166" s="527"/>
      <c r="G166" s="527"/>
      <c r="H166" s="458"/>
      <c r="I166" s="458"/>
      <c r="J166" s="458"/>
      <c r="K166" s="528" t="s">
        <v>316</v>
      </c>
      <c r="L166" s="458"/>
      <c r="M166" s="458"/>
      <c r="N166" s="458"/>
      <c r="O166" s="458"/>
      <c r="P166" s="528" t="s">
        <v>317</v>
      </c>
      <c r="Q166" s="518"/>
    </row>
    <row r="167" spans="1:17" ht="12.75">
      <c r="A167" s="529"/>
      <c r="B167" s="91"/>
      <c r="C167" s="91"/>
      <c r="D167" s="91"/>
      <c r="E167" s="91"/>
      <c r="F167" s="91"/>
      <c r="G167" s="91"/>
      <c r="H167" s="458"/>
      <c r="I167" s="458"/>
      <c r="J167" s="458"/>
      <c r="K167" s="458"/>
      <c r="L167" s="458"/>
      <c r="M167" s="458"/>
      <c r="N167" s="458"/>
      <c r="O167" s="458"/>
      <c r="P167" s="458"/>
      <c r="Q167" s="518"/>
    </row>
    <row r="168" spans="1:17" ht="12.75">
      <c r="A168" s="529"/>
      <c r="B168" s="91"/>
      <c r="C168" s="91"/>
      <c r="D168" s="91"/>
      <c r="E168" s="91"/>
      <c r="F168" s="91"/>
      <c r="G168" s="91"/>
      <c r="H168" s="458"/>
      <c r="I168" s="458"/>
      <c r="J168" s="458"/>
      <c r="K168" s="458"/>
      <c r="L168" s="458"/>
      <c r="M168" s="458"/>
      <c r="N168" s="458"/>
      <c r="O168" s="458"/>
      <c r="P168" s="458"/>
      <c r="Q168" s="518"/>
    </row>
    <row r="169" spans="1:17" ht="24.75" customHeight="1">
      <c r="A169" s="530" t="s">
        <v>307</v>
      </c>
      <c r="B169" s="531"/>
      <c r="C169" s="531"/>
      <c r="D169" s="532"/>
      <c r="E169" s="532"/>
      <c r="F169" s="533"/>
      <c r="G169" s="532"/>
      <c r="H169" s="458"/>
      <c r="I169" s="458"/>
      <c r="J169" s="458"/>
      <c r="K169" s="534">
        <f>K158</f>
        <v>-89.86458491499997</v>
      </c>
      <c r="L169" s="532" t="s">
        <v>305</v>
      </c>
      <c r="M169" s="458"/>
      <c r="N169" s="458"/>
      <c r="O169" s="458"/>
      <c r="P169" s="534">
        <f>P158</f>
        <v>-0.242028839</v>
      </c>
      <c r="Q169" s="535" t="s">
        <v>305</v>
      </c>
    </row>
    <row r="170" spans="1:17" ht="15">
      <c r="A170" s="536"/>
      <c r="B170" s="537"/>
      <c r="C170" s="537"/>
      <c r="D170" s="524"/>
      <c r="E170" s="524"/>
      <c r="F170" s="538"/>
      <c r="G170" s="524"/>
      <c r="H170" s="458"/>
      <c r="I170" s="458"/>
      <c r="J170" s="458"/>
      <c r="K170" s="514"/>
      <c r="L170" s="524"/>
      <c r="M170" s="458"/>
      <c r="N170" s="458"/>
      <c r="O170" s="458"/>
      <c r="P170" s="514"/>
      <c r="Q170" s="539"/>
    </row>
    <row r="171" spans="1:17" ht="22.5" customHeight="1">
      <c r="A171" s="540" t="s">
        <v>306</v>
      </c>
      <c r="B171" s="43"/>
      <c r="C171" s="43"/>
      <c r="D171" s="524"/>
      <c r="E171" s="524"/>
      <c r="F171" s="541"/>
      <c r="G171" s="532"/>
      <c r="H171" s="458"/>
      <c r="I171" s="458"/>
      <c r="J171" s="458"/>
      <c r="K171" s="534">
        <f>'STEPPED UP GENCO'!K40</f>
        <v>-8.192021022600962</v>
      </c>
      <c r="L171" s="532" t="s">
        <v>305</v>
      </c>
      <c r="M171" s="458"/>
      <c r="N171" s="458"/>
      <c r="O171" s="458"/>
      <c r="P171" s="534">
        <f>'STEPPED UP GENCO'!P40</f>
        <v>-0.00503232</v>
      </c>
      <c r="Q171" s="535" t="s">
        <v>305</v>
      </c>
    </row>
    <row r="172" spans="1:17" ht="12.75">
      <c r="A172" s="542"/>
      <c r="B172" s="458"/>
      <c r="C172" s="458"/>
      <c r="D172" s="458"/>
      <c r="E172" s="458"/>
      <c r="F172" s="458"/>
      <c r="G172" s="458"/>
      <c r="H172" s="458"/>
      <c r="I172" s="458"/>
      <c r="J172" s="458"/>
      <c r="K172" s="458"/>
      <c r="L172" s="458"/>
      <c r="M172" s="458"/>
      <c r="N172" s="458"/>
      <c r="O172" s="458"/>
      <c r="P172" s="458"/>
      <c r="Q172" s="518"/>
    </row>
    <row r="173" spans="1:17" ht="2.25" customHeight="1">
      <c r="A173" s="542"/>
      <c r="B173" s="458"/>
      <c r="C173" s="458"/>
      <c r="D173" s="458"/>
      <c r="E173" s="458"/>
      <c r="F173" s="458"/>
      <c r="G173" s="458"/>
      <c r="H173" s="458"/>
      <c r="I173" s="458"/>
      <c r="J173" s="458"/>
      <c r="K173" s="458"/>
      <c r="L173" s="458"/>
      <c r="M173" s="458"/>
      <c r="N173" s="458"/>
      <c r="O173" s="458"/>
      <c r="P173" s="458"/>
      <c r="Q173" s="518"/>
    </row>
    <row r="174" spans="1:17" ht="7.5" customHeight="1">
      <c r="A174" s="542"/>
      <c r="B174" s="458"/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18"/>
    </row>
    <row r="175" spans="1:17" ht="21" thickBot="1">
      <c r="A175" s="543"/>
      <c r="B175" s="519"/>
      <c r="C175" s="519"/>
      <c r="D175" s="519"/>
      <c r="E175" s="519"/>
      <c r="F175" s="519"/>
      <c r="G175" s="519"/>
      <c r="H175" s="544"/>
      <c r="I175" s="544"/>
      <c r="J175" s="545" t="s">
        <v>308</v>
      </c>
      <c r="K175" s="546">
        <f>SUM(K169:K174)</f>
        <v>-98.05660593760092</v>
      </c>
      <c r="L175" s="544" t="s">
        <v>305</v>
      </c>
      <c r="M175" s="547"/>
      <c r="N175" s="519"/>
      <c r="O175" s="519"/>
      <c r="P175" s="546">
        <f>SUM(P169:P174)</f>
        <v>-0.247061159</v>
      </c>
      <c r="Q175" s="548" t="s">
        <v>305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70" max="16" man="1"/>
    <brk id="118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selection activeCell="L34" sqref="L34"/>
    </sheetView>
  </sheetViews>
  <sheetFormatPr defaultColWidth="9.140625" defaultRowHeight="12.75"/>
  <cols>
    <col min="1" max="1" width="6.8515625" style="425" customWidth="1"/>
    <col min="2" max="2" width="12.00390625" style="425" customWidth="1"/>
    <col min="3" max="3" width="9.8515625" style="425" bestFit="1" customWidth="1"/>
    <col min="4" max="5" width="9.140625" style="425" customWidth="1"/>
    <col min="6" max="6" width="9.28125" style="425" bestFit="1" customWidth="1"/>
    <col min="7" max="7" width="13.00390625" style="425" customWidth="1"/>
    <col min="8" max="8" width="12.140625" style="425" customWidth="1"/>
    <col min="9" max="9" width="9.28125" style="425" bestFit="1" customWidth="1"/>
    <col min="10" max="10" width="10.57421875" style="425" bestFit="1" customWidth="1"/>
    <col min="11" max="11" width="10.00390625" style="425" customWidth="1"/>
    <col min="12" max="13" width="11.8515625" style="425" customWidth="1"/>
    <col min="14" max="14" width="9.28125" style="425" bestFit="1" customWidth="1"/>
    <col min="15" max="15" width="10.57421875" style="425" bestFit="1" customWidth="1"/>
    <col min="16" max="16" width="12.7109375" style="425" customWidth="1"/>
    <col min="17" max="17" width="12.28125" style="425" customWidth="1"/>
    <col min="18" max="16384" width="9.140625" style="425" customWidth="1"/>
  </cols>
  <sheetData>
    <row r="1" spans="1:16" ht="24" thickBot="1">
      <c r="A1" s="3"/>
      <c r="G1" s="458"/>
      <c r="H1" s="458"/>
      <c r="I1" s="44" t="s">
        <v>372</v>
      </c>
      <c r="J1" s="458"/>
      <c r="K1" s="458"/>
      <c r="L1" s="458"/>
      <c r="M1" s="458"/>
      <c r="N1" s="44" t="s">
        <v>373</v>
      </c>
      <c r="O1" s="458"/>
      <c r="P1" s="458"/>
    </row>
    <row r="2" spans="1:17" ht="39.75" thickBot="1" thickTop="1">
      <c r="A2" s="476" t="s">
        <v>8</v>
      </c>
      <c r="B2" s="477" t="s">
        <v>9</v>
      </c>
      <c r="C2" s="478" t="s">
        <v>1</v>
      </c>
      <c r="D2" s="478" t="s">
        <v>2</v>
      </c>
      <c r="E2" s="478" t="s">
        <v>3</v>
      </c>
      <c r="F2" s="478" t="s">
        <v>10</v>
      </c>
      <c r="G2" s="476" t="str">
        <f>NDPL!G5</f>
        <v>FINAL READING 30/11/2021</v>
      </c>
      <c r="H2" s="478" t="str">
        <f>NDPL!H5</f>
        <v>INTIAL READING 01/11/2021</v>
      </c>
      <c r="I2" s="478" t="s">
        <v>4</v>
      </c>
      <c r="J2" s="478" t="s">
        <v>5</v>
      </c>
      <c r="K2" s="478" t="s">
        <v>6</v>
      </c>
      <c r="L2" s="476" t="str">
        <f>NDPL!G5</f>
        <v>FINAL READING 30/11/2021</v>
      </c>
      <c r="M2" s="478" t="str">
        <f>NDPL!H5</f>
        <v>INTIAL READING 01/11/2021</v>
      </c>
      <c r="N2" s="478" t="s">
        <v>4</v>
      </c>
      <c r="O2" s="478" t="s">
        <v>5</v>
      </c>
      <c r="P2" s="499" t="s">
        <v>6</v>
      </c>
      <c r="Q2" s="642"/>
    </row>
    <row r="3" ht="14.25" thickBot="1" thickTop="1"/>
    <row r="4" spans="1:17" ht="13.5" thickTop="1">
      <c r="A4" s="437"/>
      <c r="B4" s="244" t="s">
        <v>318</v>
      </c>
      <c r="C4" s="436"/>
      <c r="D4" s="436"/>
      <c r="E4" s="436"/>
      <c r="F4" s="556"/>
      <c r="G4" s="437"/>
      <c r="H4" s="436"/>
      <c r="I4" s="436"/>
      <c r="J4" s="436"/>
      <c r="K4" s="556"/>
      <c r="L4" s="437"/>
      <c r="M4" s="436"/>
      <c r="N4" s="436"/>
      <c r="O4" s="436"/>
      <c r="P4" s="556"/>
      <c r="Q4" s="505"/>
    </row>
    <row r="5" spans="1:17" ht="12.75">
      <c r="A5" s="643"/>
      <c r="B5" s="120" t="s">
        <v>322</v>
      </c>
      <c r="C5" s="121" t="s">
        <v>257</v>
      </c>
      <c r="D5" s="458"/>
      <c r="E5" s="458"/>
      <c r="F5" s="636"/>
      <c r="G5" s="643"/>
      <c r="H5" s="458"/>
      <c r="I5" s="458"/>
      <c r="J5" s="458"/>
      <c r="K5" s="636"/>
      <c r="L5" s="643"/>
      <c r="M5" s="458"/>
      <c r="N5" s="458"/>
      <c r="O5" s="458"/>
      <c r="P5" s="636"/>
      <c r="Q5" s="429"/>
    </row>
    <row r="6" spans="1:17" ht="15">
      <c r="A6" s="457">
        <v>1</v>
      </c>
      <c r="B6" s="458" t="s">
        <v>319</v>
      </c>
      <c r="C6" s="459">
        <v>5100238</v>
      </c>
      <c r="D6" s="118" t="s">
        <v>12</v>
      </c>
      <c r="E6" s="118" t="s">
        <v>259</v>
      </c>
      <c r="F6" s="460">
        <v>750</v>
      </c>
      <c r="G6" s="318" t="e">
        <v>#N/A</v>
      </c>
      <c r="H6" s="264">
        <v>81377</v>
      </c>
      <c r="I6" s="374" t="e">
        <f>G6-H6</f>
        <v>#N/A</v>
      </c>
      <c r="J6" s="374" t="e">
        <f>$F6*I6</f>
        <v>#N/A</v>
      </c>
      <c r="K6" s="444" t="e">
        <f>J6/1000000</f>
        <v>#N/A</v>
      </c>
      <c r="L6" s="318" t="e">
        <v>#N/A</v>
      </c>
      <c r="M6" s="264">
        <v>999899</v>
      </c>
      <c r="N6" s="374" t="e">
        <f>L6-M6</f>
        <v>#N/A</v>
      </c>
      <c r="O6" s="374" t="e">
        <f>$F6*N6</f>
        <v>#N/A</v>
      </c>
      <c r="P6" s="444" t="e">
        <f>O6/1000000</f>
        <v>#N/A</v>
      </c>
      <c r="Q6" s="439"/>
    </row>
    <row r="7" spans="1:17" s="707" customFormat="1" ht="15">
      <c r="A7" s="697">
        <v>2</v>
      </c>
      <c r="B7" s="698" t="s">
        <v>320</v>
      </c>
      <c r="C7" s="699">
        <v>5295188</v>
      </c>
      <c r="D7" s="700" t="s">
        <v>12</v>
      </c>
      <c r="E7" s="700" t="s">
        <v>259</v>
      </c>
      <c r="F7" s="701">
        <v>1500</v>
      </c>
      <c r="G7" s="702" t="e">
        <v>#N/A</v>
      </c>
      <c r="H7" s="703" t="e">
        <v>#N/A</v>
      </c>
      <c r="I7" s="704" t="e">
        <f>G7-H7</f>
        <v>#N/A</v>
      </c>
      <c r="J7" s="704" t="e">
        <f>$F7*I7</f>
        <v>#N/A</v>
      </c>
      <c r="K7" s="705" t="e">
        <f>J7/1000000</f>
        <v>#N/A</v>
      </c>
      <c r="L7" s="702" t="e">
        <v>#N/A</v>
      </c>
      <c r="M7" s="703" t="e">
        <v>#N/A</v>
      </c>
      <c r="N7" s="704" t="e">
        <f>L7-M7</f>
        <v>#N/A</v>
      </c>
      <c r="O7" s="704" t="e">
        <f>$F7*N7</f>
        <v>#N/A</v>
      </c>
      <c r="P7" s="705" t="e">
        <f>O7/1000000</f>
        <v>#N/A</v>
      </c>
      <c r="Q7" s="706"/>
    </row>
    <row r="8" spans="1:17" s="494" customFormat="1" ht="15">
      <c r="A8" s="485">
        <v>3</v>
      </c>
      <c r="B8" s="486" t="s">
        <v>321</v>
      </c>
      <c r="C8" s="487">
        <v>4864840</v>
      </c>
      <c r="D8" s="488" t="s">
        <v>12</v>
      </c>
      <c r="E8" s="488" t="s">
        <v>259</v>
      </c>
      <c r="F8" s="489">
        <v>750</v>
      </c>
      <c r="G8" s="490">
        <v>804440</v>
      </c>
      <c r="H8" s="319">
        <v>807080</v>
      </c>
      <c r="I8" s="491">
        <f>G8-H8</f>
        <v>-2640</v>
      </c>
      <c r="J8" s="491">
        <f>$F8*I8</f>
        <v>-1980000</v>
      </c>
      <c r="K8" s="492">
        <f>J8/1000000</f>
        <v>-1.98</v>
      </c>
      <c r="L8" s="490">
        <v>998653</v>
      </c>
      <c r="M8" s="319">
        <v>998653</v>
      </c>
      <c r="N8" s="491">
        <f>L8-M8</f>
        <v>0</v>
      </c>
      <c r="O8" s="491">
        <f>$F8*N8</f>
        <v>0</v>
      </c>
      <c r="P8" s="492">
        <f>O8/1000000</f>
        <v>0</v>
      </c>
      <c r="Q8" s="493"/>
    </row>
    <row r="9" spans="1:17" ht="12.75">
      <c r="A9" s="457"/>
      <c r="B9" s="458"/>
      <c r="C9" s="459"/>
      <c r="D9" s="458"/>
      <c r="E9" s="458"/>
      <c r="F9" s="460"/>
      <c r="G9" s="457"/>
      <c r="H9" s="459"/>
      <c r="I9" s="458"/>
      <c r="J9" s="458"/>
      <c r="K9" s="636"/>
      <c r="L9" s="457"/>
      <c r="M9" s="459"/>
      <c r="N9" s="458"/>
      <c r="O9" s="458"/>
      <c r="P9" s="636"/>
      <c r="Q9" s="429"/>
    </row>
    <row r="10" spans="1:17" ht="12.75">
      <c r="A10" s="643"/>
      <c r="B10" s="458"/>
      <c r="C10" s="458"/>
      <c r="D10" s="458"/>
      <c r="E10" s="458"/>
      <c r="F10" s="636"/>
      <c r="G10" s="457"/>
      <c r="H10" s="459"/>
      <c r="I10" s="458"/>
      <c r="J10" s="458"/>
      <c r="K10" s="636"/>
      <c r="L10" s="457"/>
      <c r="M10" s="459"/>
      <c r="N10" s="458"/>
      <c r="O10" s="458"/>
      <c r="P10" s="636"/>
      <c r="Q10" s="429"/>
    </row>
    <row r="11" spans="1:17" ht="12.75">
      <c r="A11" s="643"/>
      <c r="B11" s="458"/>
      <c r="C11" s="458"/>
      <c r="D11" s="458"/>
      <c r="E11" s="458"/>
      <c r="F11" s="636"/>
      <c r="G11" s="457"/>
      <c r="H11" s="459"/>
      <c r="I11" s="458"/>
      <c r="J11" s="458"/>
      <c r="K11" s="636"/>
      <c r="L11" s="457"/>
      <c r="M11" s="459"/>
      <c r="N11" s="458"/>
      <c r="O11" s="458"/>
      <c r="P11" s="636"/>
      <c r="Q11" s="429"/>
    </row>
    <row r="12" spans="1:17" ht="12.75">
      <c r="A12" s="643"/>
      <c r="B12" s="458"/>
      <c r="C12" s="458"/>
      <c r="D12" s="458"/>
      <c r="E12" s="458"/>
      <c r="F12" s="636"/>
      <c r="G12" s="457"/>
      <c r="H12" s="459"/>
      <c r="I12" s="121" t="s">
        <v>295</v>
      </c>
      <c r="J12" s="458"/>
      <c r="K12" s="501" t="e">
        <f>SUM(K6:K8)</f>
        <v>#N/A</v>
      </c>
      <c r="L12" s="457"/>
      <c r="M12" s="459"/>
      <c r="N12" s="121" t="s">
        <v>295</v>
      </c>
      <c r="O12" s="458"/>
      <c r="P12" s="501" t="e">
        <f>SUM(P6:P8)</f>
        <v>#N/A</v>
      </c>
      <c r="Q12" s="429"/>
    </row>
    <row r="13" spans="1:17" ht="12.75">
      <c r="A13" s="643"/>
      <c r="B13" s="458"/>
      <c r="C13" s="458"/>
      <c r="D13" s="458"/>
      <c r="E13" s="458"/>
      <c r="F13" s="636"/>
      <c r="G13" s="457"/>
      <c r="H13" s="459"/>
      <c r="I13" s="290"/>
      <c r="J13" s="458"/>
      <c r="K13" s="184"/>
      <c r="L13" s="457"/>
      <c r="M13" s="459"/>
      <c r="N13" s="290"/>
      <c r="O13" s="458"/>
      <c r="P13" s="184"/>
      <c r="Q13" s="429"/>
    </row>
    <row r="14" spans="1:17" ht="12.75">
      <c r="A14" s="643"/>
      <c r="B14" s="458"/>
      <c r="C14" s="458"/>
      <c r="D14" s="458"/>
      <c r="E14" s="458"/>
      <c r="F14" s="636"/>
      <c r="G14" s="457"/>
      <c r="H14" s="459"/>
      <c r="I14" s="458"/>
      <c r="J14" s="458"/>
      <c r="K14" s="636"/>
      <c r="L14" s="457"/>
      <c r="M14" s="459"/>
      <c r="N14" s="458"/>
      <c r="O14" s="458"/>
      <c r="P14" s="636"/>
      <c r="Q14" s="429"/>
    </row>
    <row r="15" spans="1:17" ht="12.75">
      <c r="A15" s="643"/>
      <c r="B15" s="114" t="s">
        <v>144</v>
      </c>
      <c r="C15" s="458"/>
      <c r="D15" s="458"/>
      <c r="E15" s="458"/>
      <c r="F15" s="636"/>
      <c r="G15" s="457"/>
      <c r="H15" s="459"/>
      <c r="I15" s="458"/>
      <c r="J15" s="458"/>
      <c r="K15" s="636"/>
      <c r="L15" s="457"/>
      <c r="M15" s="459"/>
      <c r="N15" s="458"/>
      <c r="O15" s="458"/>
      <c r="P15" s="636"/>
      <c r="Q15" s="429"/>
    </row>
    <row r="16" spans="1:17" ht="12.75">
      <c r="A16" s="644"/>
      <c r="B16" s="114" t="s">
        <v>256</v>
      </c>
      <c r="C16" s="105" t="s">
        <v>257</v>
      </c>
      <c r="D16" s="105"/>
      <c r="E16" s="106"/>
      <c r="F16" s="107"/>
      <c r="G16" s="108"/>
      <c r="H16" s="459"/>
      <c r="I16" s="458"/>
      <c r="J16" s="458"/>
      <c r="K16" s="636"/>
      <c r="L16" s="457"/>
      <c r="M16" s="459"/>
      <c r="N16" s="458"/>
      <c r="O16" s="458"/>
      <c r="P16" s="636"/>
      <c r="Q16" s="429"/>
    </row>
    <row r="17" spans="1:17" ht="15">
      <c r="A17" s="108">
        <v>1</v>
      </c>
      <c r="B17" s="109" t="s">
        <v>258</v>
      </c>
      <c r="C17" s="110">
        <v>5100232</v>
      </c>
      <c r="D17" s="111" t="s">
        <v>12</v>
      </c>
      <c r="E17" s="111" t="s">
        <v>259</v>
      </c>
      <c r="F17" s="112">
        <v>5000</v>
      </c>
      <c r="G17" s="318">
        <v>1246</v>
      </c>
      <c r="H17" s="264">
        <v>1411</v>
      </c>
      <c r="I17" s="374">
        <f>G17-H17</f>
        <v>-165</v>
      </c>
      <c r="J17" s="374">
        <f>$F17*I17</f>
        <v>-825000</v>
      </c>
      <c r="K17" s="444">
        <f>J17/1000000</f>
        <v>-0.825</v>
      </c>
      <c r="L17" s="318">
        <v>13231</v>
      </c>
      <c r="M17" s="264">
        <v>13230</v>
      </c>
      <c r="N17" s="374">
        <f>L17-M17</f>
        <v>1</v>
      </c>
      <c r="O17" s="374">
        <f>$F17*N17</f>
        <v>5000</v>
      </c>
      <c r="P17" s="444">
        <f>O17/1000000</f>
        <v>0.005</v>
      </c>
      <c r="Q17" s="429"/>
    </row>
    <row r="18" spans="1:17" ht="15">
      <c r="A18" s="108">
        <v>2</v>
      </c>
      <c r="B18" s="117" t="s">
        <v>260</v>
      </c>
      <c r="C18" s="110">
        <v>4864938</v>
      </c>
      <c r="D18" s="111" t="s">
        <v>12</v>
      </c>
      <c r="E18" s="111" t="s">
        <v>259</v>
      </c>
      <c r="F18" s="112">
        <v>1000</v>
      </c>
      <c r="G18" s="318">
        <v>999964</v>
      </c>
      <c r="H18" s="319">
        <v>999964</v>
      </c>
      <c r="I18" s="374">
        <f>G18-H18</f>
        <v>0</v>
      </c>
      <c r="J18" s="374">
        <f>$F18*I18</f>
        <v>0</v>
      </c>
      <c r="K18" s="444">
        <f>J18/1000000</f>
        <v>0</v>
      </c>
      <c r="L18" s="318">
        <v>863601</v>
      </c>
      <c r="M18" s="319">
        <v>863409</v>
      </c>
      <c r="N18" s="374">
        <f>L18-M18</f>
        <v>192</v>
      </c>
      <c r="O18" s="374">
        <f>$F18*N18</f>
        <v>192000</v>
      </c>
      <c r="P18" s="444">
        <f>O18/1000000</f>
        <v>0.192</v>
      </c>
      <c r="Q18" s="439"/>
    </row>
    <row r="19" spans="1:17" ht="15">
      <c r="A19" s="108">
        <v>3</v>
      </c>
      <c r="B19" s="109" t="s">
        <v>261</v>
      </c>
      <c r="C19" s="110">
        <v>4864947</v>
      </c>
      <c r="D19" s="111" t="s">
        <v>12</v>
      </c>
      <c r="E19" s="111" t="s">
        <v>259</v>
      </c>
      <c r="F19" s="112">
        <v>1000</v>
      </c>
      <c r="G19" s="318">
        <v>981986</v>
      </c>
      <c r="H19" s="319">
        <v>981242</v>
      </c>
      <c r="I19" s="374">
        <f>G19-H19</f>
        <v>744</v>
      </c>
      <c r="J19" s="374">
        <f>$F19*I19</f>
        <v>744000</v>
      </c>
      <c r="K19" s="444">
        <f>J19/1000000</f>
        <v>0.744</v>
      </c>
      <c r="L19" s="318">
        <v>2628</v>
      </c>
      <c r="M19" s="319">
        <v>1995</v>
      </c>
      <c r="N19" s="374">
        <f>L19-M19</f>
        <v>633</v>
      </c>
      <c r="O19" s="374">
        <f>$F19*N19</f>
        <v>633000</v>
      </c>
      <c r="P19" s="444">
        <f>O19/1000000</f>
        <v>0.633</v>
      </c>
      <c r="Q19" s="647"/>
    </row>
    <row r="20" spans="1:17" ht="12.75">
      <c r="A20" s="108"/>
      <c r="B20" s="109"/>
      <c r="C20" s="110"/>
      <c r="D20" s="111"/>
      <c r="E20" s="111"/>
      <c r="F20" s="113"/>
      <c r="G20" s="122"/>
      <c r="H20" s="458"/>
      <c r="I20" s="374"/>
      <c r="J20" s="374"/>
      <c r="K20" s="444"/>
      <c r="L20" s="576"/>
      <c r="M20" s="575"/>
      <c r="N20" s="374"/>
      <c r="O20" s="374"/>
      <c r="P20" s="444"/>
      <c r="Q20" s="429"/>
    </row>
    <row r="21" spans="1:17" ht="12.75">
      <c r="A21" s="643"/>
      <c r="B21" s="458"/>
      <c r="C21" s="458"/>
      <c r="D21" s="458"/>
      <c r="E21" s="458"/>
      <c r="F21" s="636"/>
      <c r="G21" s="643"/>
      <c r="H21" s="458"/>
      <c r="I21" s="458"/>
      <c r="J21" s="458"/>
      <c r="K21" s="636"/>
      <c r="L21" s="643"/>
      <c r="M21" s="458"/>
      <c r="N21" s="458"/>
      <c r="O21" s="458"/>
      <c r="P21" s="636"/>
      <c r="Q21" s="429"/>
    </row>
    <row r="22" spans="1:17" ht="12.75">
      <c r="A22" s="643"/>
      <c r="B22" s="458"/>
      <c r="C22" s="458"/>
      <c r="D22" s="458"/>
      <c r="E22" s="458"/>
      <c r="F22" s="636"/>
      <c r="G22" s="643"/>
      <c r="H22" s="458"/>
      <c r="I22" s="458"/>
      <c r="J22" s="458"/>
      <c r="K22" s="636"/>
      <c r="L22" s="643"/>
      <c r="M22" s="458"/>
      <c r="N22" s="458"/>
      <c r="O22" s="458"/>
      <c r="P22" s="636"/>
      <c r="Q22" s="429"/>
    </row>
    <row r="23" spans="1:17" ht="12.75">
      <c r="A23" s="643"/>
      <c r="B23" s="458"/>
      <c r="C23" s="458"/>
      <c r="D23" s="458"/>
      <c r="E23" s="458"/>
      <c r="F23" s="636"/>
      <c r="G23" s="643"/>
      <c r="H23" s="458"/>
      <c r="I23" s="121" t="s">
        <v>295</v>
      </c>
      <c r="J23" s="458"/>
      <c r="K23" s="501">
        <f>SUM(K17:K19)</f>
        <v>-0.08099999999999996</v>
      </c>
      <c r="L23" s="643"/>
      <c r="M23" s="458"/>
      <c r="N23" s="121" t="s">
        <v>295</v>
      </c>
      <c r="O23" s="458"/>
      <c r="P23" s="501">
        <f>SUM(P17:P19)</f>
        <v>0.8300000000000001</v>
      </c>
      <c r="Q23" s="429"/>
    </row>
    <row r="24" spans="1:17" ht="13.5" thickBot="1">
      <c r="A24" s="557"/>
      <c r="B24" s="461"/>
      <c r="C24" s="461"/>
      <c r="D24" s="461"/>
      <c r="E24" s="461"/>
      <c r="F24" s="558"/>
      <c r="G24" s="557"/>
      <c r="H24" s="461"/>
      <c r="I24" s="461"/>
      <c r="J24" s="461"/>
      <c r="K24" s="558"/>
      <c r="L24" s="557"/>
      <c r="M24" s="461"/>
      <c r="N24" s="461"/>
      <c r="O24" s="461"/>
      <c r="P24" s="558"/>
      <c r="Q24" s="515"/>
    </row>
    <row r="25" ht="13.5" thickTop="1"/>
    <row r="34" ht="12.75">
      <c r="L34" s="425" t="s">
        <v>468</v>
      </c>
    </row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L34" sqref="L34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84"/>
      <c r="B1" s="278"/>
      <c r="C1" s="785"/>
    </row>
    <row r="2" spans="1:3" ht="20.25">
      <c r="A2" s="784"/>
      <c r="B2" s="278"/>
      <c r="C2" s="785"/>
    </row>
    <row r="3" spans="1:3" ht="20.25">
      <c r="A3" s="784"/>
      <c r="B3" s="278"/>
      <c r="C3" s="785"/>
    </row>
    <row r="4" spans="1:3" ht="20.25">
      <c r="A4" s="784"/>
      <c r="B4" s="278"/>
      <c r="C4" s="785"/>
    </row>
    <row r="5" spans="1:3" ht="20.25">
      <c r="A5" s="784"/>
      <c r="B5" s="278"/>
      <c r="C5" s="785"/>
    </row>
    <row r="6" spans="1:3" ht="20.25">
      <c r="A6" s="784"/>
      <c r="B6" s="278"/>
      <c r="C6" s="785"/>
    </row>
    <row r="7" spans="1:3" ht="20.25">
      <c r="A7" s="784"/>
      <c r="B7" s="278"/>
      <c r="C7" s="785"/>
    </row>
    <row r="8" spans="1:3" ht="20.25">
      <c r="A8" s="784"/>
      <c r="B8" s="278"/>
      <c r="C8" s="785"/>
    </row>
    <row r="9" spans="1:3" ht="20.25">
      <c r="A9" s="784"/>
      <c r="B9" s="278"/>
      <c r="C9" s="785"/>
    </row>
    <row r="10" spans="1:3" ht="20.25">
      <c r="A10" s="784"/>
      <c r="B10" s="278"/>
      <c r="C10" s="785"/>
    </row>
    <row r="11" spans="1:3" ht="20.25">
      <c r="A11" s="784"/>
      <c r="B11" s="278"/>
      <c r="C11" s="785"/>
    </row>
    <row r="12" spans="1:3" ht="20.25">
      <c r="A12" s="784"/>
      <c r="B12" s="278"/>
      <c r="C12" s="785"/>
    </row>
    <row r="13" spans="1:3" ht="20.25">
      <c r="A13" s="784"/>
      <c r="B13" s="278"/>
      <c r="C13" s="785"/>
    </row>
    <row r="14" spans="1:3" ht="20.25">
      <c r="A14" s="784"/>
      <c r="B14" s="278"/>
      <c r="C14" s="785"/>
    </row>
    <row r="15" spans="1:3" ht="20.25">
      <c r="A15" s="784"/>
      <c r="B15" s="278"/>
      <c r="C15" s="785"/>
    </row>
    <row r="16" spans="1:3" ht="20.25">
      <c r="A16" s="784"/>
      <c r="B16" s="278"/>
      <c r="C16" s="785"/>
    </row>
    <row r="17" spans="1:3" ht="20.25">
      <c r="A17" s="783"/>
      <c r="B17" s="280"/>
      <c r="C17" s="785"/>
    </row>
    <row r="18" spans="1:3" ht="20.25">
      <c r="A18" s="784"/>
      <c r="B18" s="278"/>
      <c r="C18" s="785"/>
    </row>
    <row r="19" spans="1:3" ht="20.25">
      <c r="A19" s="784"/>
      <c r="B19" s="278"/>
      <c r="C19" s="785"/>
    </row>
    <row r="20" spans="1:3" ht="20.25">
      <c r="A20" s="784"/>
      <c r="B20" s="278"/>
      <c r="C20" s="785"/>
    </row>
    <row r="21" spans="1:3" ht="20.25">
      <c r="A21" s="784"/>
      <c r="B21" s="278"/>
      <c r="C21" s="785"/>
    </row>
    <row r="22" spans="1:3" ht="20.25">
      <c r="A22" s="784"/>
      <c r="B22" s="278"/>
      <c r="C22" s="785"/>
    </row>
    <row r="23" spans="1:3" ht="20.25">
      <c r="A23" s="784"/>
      <c r="C23" s="785"/>
    </row>
    <row r="24" spans="1:3" ht="20.25">
      <c r="A24" s="784"/>
      <c r="C24" s="785"/>
    </row>
    <row r="25" spans="1:3" ht="20.25">
      <c r="A25" s="784"/>
      <c r="C25" s="785"/>
    </row>
    <row r="26" spans="1:3" ht="20.25">
      <c r="A26" s="784"/>
      <c r="B26" s="278"/>
      <c r="C26" s="785"/>
    </row>
    <row r="27" spans="1:3" ht="20.25">
      <c r="A27" s="784"/>
      <c r="B27" s="278"/>
      <c r="C27" s="785"/>
    </row>
    <row r="28" spans="1:3" ht="20.25">
      <c r="A28" s="784"/>
      <c r="B28" s="278"/>
      <c r="C28" s="785"/>
    </row>
    <row r="29" spans="1:3" ht="20.25">
      <c r="A29" s="784"/>
      <c r="B29" s="278"/>
      <c r="C29" s="785"/>
    </row>
    <row r="30" spans="1:3" ht="20.25">
      <c r="A30" s="784"/>
      <c r="B30" s="278"/>
      <c r="C30" s="785"/>
    </row>
    <row r="31" spans="1:3" ht="20.25">
      <c r="A31" s="784"/>
      <c r="B31" s="278"/>
      <c r="C31" s="785"/>
    </row>
    <row r="32" spans="1:3" ht="12.75">
      <c r="A32" s="154"/>
      <c r="B32" s="154"/>
      <c r="C32" s="785"/>
    </row>
    <row r="33" spans="1:3" ht="12.75">
      <c r="A33" s="154"/>
      <c r="B33" s="154"/>
      <c r="C33" s="785"/>
    </row>
    <row r="34" spans="1:3" ht="12.75">
      <c r="A34" s="153"/>
      <c r="B34" s="153"/>
      <c r="C34" s="785"/>
    </row>
    <row r="35" spans="1:3" ht="12.75">
      <c r="A35" s="154"/>
      <c r="B35" s="154"/>
      <c r="C35" s="785"/>
    </row>
    <row r="36" spans="1:3" ht="12.75">
      <c r="A36" s="154"/>
      <c r="B36" s="154"/>
      <c r="C36" s="785"/>
    </row>
    <row r="37" spans="1:3" ht="12.75">
      <c r="A37" s="154"/>
      <c r="B37" s="154"/>
      <c r="C37" s="785"/>
    </row>
    <row r="38" spans="1:3" ht="12.75">
      <c r="A38" s="154"/>
      <c r="B38" s="154"/>
      <c r="C38" s="785"/>
    </row>
    <row r="39" spans="1:3" ht="12.75">
      <c r="A39" s="154"/>
      <c r="B39" s="154"/>
      <c r="C39" s="785"/>
    </row>
    <row r="40" spans="1:3" ht="12.75">
      <c r="A40" s="154"/>
      <c r="B40" s="154"/>
      <c r="C40" s="785"/>
    </row>
    <row r="41" spans="1:3" ht="12.75">
      <c r="A41" s="154"/>
      <c r="B41" s="154"/>
      <c r="C41" s="785"/>
    </row>
    <row r="42" spans="1:3" ht="12.75">
      <c r="A42" s="154"/>
      <c r="B42" s="154"/>
      <c r="C42" s="785"/>
    </row>
    <row r="43" spans="1:3" ht="12.75">
      <c r="A43" s="154"/>
      <c r="B43" s="154"/>
      <c r="C43" s="785"/>
    </row>
    <row r="44" spans="1:3" ht="12.75">
      <c r="A44" s="154"/>
      <c r="B44" s="154"/>
      <c r="C44" s="785"/>
    </row>
    <row r="45" spans="1:3" ht="14.25">
      <c r="A45" s="306"/>
      <c r="B45" s="306"/>
      <c r="C45" s="785"/>
    </row>
    <row r="46" spans="1:3" ht="12.75">
      <c r="A46" s="154"/>
      <c r="B46" s="154"/>
      <c r="C46" s="785"/>
    </row>
    <row r="47" spans="1:3" ht="12.75">
      <c r="A47" s="154"/>
      <c r="B47" s="154"/>
      <c r="C47" s="785"/>
    </row>
    <row r="48" spans="1:3" ht="12.75">
      <c r="A48" s="154"/>
      <c r="B48" s="154"/>
      <c r="C48" s="785"/>
    </row>
    <row r="49" spans="1:3" ht="12.75">
      <c r="A49" s="154"/>
      <c r="B49" s="154"/>
      <c r="C49" s="785"/>
    </row>
    <row r="50" spans="1:3" ht="12.75">
      <c r="A50" s="154"/>
      <c r="B50" s="154"/>
      <c r="C50" s="785"/>
    </row>
    <row r="51" spans="1:3" ht="12.75">
      <c r="A51" s="154"/>
      <c r="B51" s="154"/>
      <c r="C51" s="785"/>
    </row>
    <row r="52" spans="1:3" ht="12.75">
      <c r="A52" s="458"/>
      <c r="B52" s="458"/>
      <c r="C52" s="785"/>
    </row>
    <row r="53" spans="1:3" ht="12.75">
      <c r="A53" s="156"/>
      <c r="B53" s="156"/>
      <c r="C53" s="785"/>
    </row>
    <row r="54" spans="1:3" ht="12.75">
      <c r="A54" s="458"/>
      <c r="B54" s="458"/>
      <c r="C54" s="785"/>
    </row>
    <row r="55" spans="1:3" ht="12.75">
      <c r="A55" s="773"/>
      <c r="B55" s="773"/>
      <c r="C55" s="785"/>
    </row>
    <row r="56" spans="1:3" ht="12.75">
      <c r="A56" s="156"/>
      <c r="B56" s="156"/>
      <c r="C56" s="785"/>
    </row>
    <row r="57" spans="1:3" ht="12.75">
      <c r="A57" s="154"/>
      <c r="B57" s="154"/>
      <c r="C57" s="785"/>
    </row>
    <row r="58" spans="1:3" ht="12.75">
      <c r="A58" s="154"/>
      <c r="B58" s="154"/>
      <c r="C58" s="785"/>
    </row>
    <row r="59" spans="1:3" ht="16.5">
      <c r="A59" s="313"/>
      <c r="B59" s="313"/>
      <c r="C59" s="785"/>
    </row>
    <row r="60" spans="1:3" ht="12.75">
      <c r="A60" s="154"/>
      <c r="B60" s="154"/>
      <c r="C60" s="785"/>
    </row>
    <row r="61" spans="1:3" ht="12.75">
      <c r="A61" s="154"/>
      <c r="B61" s="154"/>
      <c r="C61" s="785"/>
    </row>
    <row r="62" spans="1:3" ht="12.75">
      <c r="A62" s="156"/>
      <c r="B62" s="156"/>
      <c r="C62" s="785"/>
    </row>
    <row r="63" spans="1:3" ht="12.75">
      <c r="A63" s="156"/>
      <c r="B63" s="156"/>
      <c r="C63" s="785"/>
    </row>
    <row r="64" spans="1:3" ht="12.75">
      <c r="A64" s="161"/>
      <c r="B64" s="161"/>
      <c r="C64" s="785"/>
    </row>
    <row r="65" spans="1:3" ht="18">
      <c r="A65" s="575"/>
      <c r="B65" s="292"/>
      <c r="C65" s="785"/>
    </row>
    <row r="66" spans="1:3" ht="18">
      <c r="A66" s="575"/>
      <c r="B66" s="292"/>
      <c r="C66" s="785"/>
    </row>
    <row r="67" spans="1:3" ht="18">
      <c r="A67" s="575"/>
      <c r="B67" s="292"/>
      <c r="C67" s="785"/>
    </row>
    <row r="68" spans="1:3" ht="18.75" thickBot="1">
      <c r="A68" s="781"/>
      <c r="B68" s="292"/>
      <c r="C68" s="771"/>
    </row>
    <row r="69" spans="1:3" ht="20.25">
      <c r="A69" s="782"/>
      <c r="B69" s="292"/>
      <c r="C69" s="771"/>
    </row>
    <row r="70" spans="1:3" ht="20.25">
      <c r="A70" s="782"/>
      <c r="B70" s="292"/>
      <c r="C70" s="771"/>
    </row>
    <row r="71" spans="1:3" ht="20.25">
      <c r="A71" s="782"/>
      <c r="B71" s="292"/>
      <c r="C71" s="771"/>
    </row>
    <row r="72" spans="1:3" ht="20.25">
      <c r="A72" s="782"/>
      <c r="B72" s="292"/>
      <c r="C72" s="771"/>
    </row>
    <row r="73" spans="1:3" ht="20.25">
      <c r="A73" s="782"/>
      <c r="B73" s="292"/>
      <c r="C73" s="771"/>
    </row>
    <row r="74" spans="1:3" ht="20.25">
      <c r="A74" s="782"/>
      <c r="B74" s="292"/>
      <c r="C74" s="771"/>
    </row>
    <row r="75" spans="1:3" ht="20.25">
      <c r="A75" s="782"/>
      <c r="B75" s="292"/>
      <c r="C75" s="771"/>
    </row>
    <row r="76" spans="1:3" ht="18.75" thickBot="1">
      <c r="A76" s="48"/>
      <c r="B76" s="292"/>
      <c r="C76" s="771"/>
    </row>
    <row r="77" ht="12.75">
      <c r="C77" s="771"/>
    </row>
    <row r="78" ht="12.75">
      <c r="C78" s="771"/>
    </row>
    <row r="79" spans="2:3" ht="18">
      <c r="B79" s="765"/>
      <c r="C79" s="771"/>
    </row>
    <row r="80" spans="1:3" ht="18">
      <c r="A80" s="770"/>
      <c r="B80" s="765"/>
      <c r="C80" s="771"/>
    </row>
    <row r="81" spans="1:3" ht="18">
      <c r="A81" s="770"/>
      <c r="B81" s="292"/>
      <c r="C81" s="771"/>
    </row>
    <row r="82" spans="1:3" ht="18">
      <c r="A82" s="770"/>
      <c r="B82" s="765"/>
      <c r="C82" s="771"/>
    </row>
    <row r="83" spans="1:3" ht="18">
      <c r="A83" s="770"/>
      <c r="B83" s="292"/>
      <c r="C83" s="771"/>
    </row>
    <row r="84" spans="1:3" ht="18">
      <c r="A84" s="770"/>
      <c r="B84" s="292"/>
      <c r="C84" s="771"/>
    </row>
    <row r="85" spans="1:3" ht="18">
      <c r="A85" s="770"/>
      <c r="B85" s="292"/>
      <c r="C85" s="771"/>
    </row>
    <row r="86" spans="1:3" ht="18">
      <c r="A86" s="770"/>
      <c r="B86" s="292"/>
      <c r="C86" s="771"/>
    </row>
    <row r="87" spans="1:3" ht="18">
      <c r="A87" s="770"/>
      <c r="B87" s="765"/>
      <c r="C87" s="771"/>
    </row>
    <row r="88" spans="1:3" ht="18">
      <c r="A88" s="770"/>
      <c r="B88" s="292"/>
      <c r="C88" s="771"/>
    </row>
    <row r="89" spans="1:3" ht="18">
      <c r="A89" s="776"/>
      <c r="B89" s="768"/>
      <c r="C89" s="771"/>
    </row>
    <row r="90" spans="1:3" ht="18">
      <c r="A90" s="770"/>
      <c r="B90" s="292"/>
      <c r="C90" s="771"/>
    </row>
    <row r="91" spans="1:3" ht="18">
      <c r="A91" s="770"/>
      <c r="B91" s="292"/>
      <c r="C91" s="771"/>
    </row>
    <row r="92" spans="1:3" ht="18">
      <c r="A92" s="259"/>
      <c r="B92" s="272"/>
      <c r="C92" s="771"/>
    </row>
    <row r="93" spans="1:3" ht="16.5">
      <c r="A93" s="769"/>
      <c r="B93" s="313"/>
      <c r="C93" s="771"/>
    </row>
    <row r="94" spans="1:3" ht="18">
      <c r="A94" s="770"/>
      <c r="C94" s="771"/>
    </row>
    <row r="95" spans="1:3" ht="18">
      <c r="A95" s="770"/>
      <c r="B95" s="292"/>
      <c r="C95" s="771"/>
    </row>
    <row r="96" spans="1:3" ht="18">
      <c r="A96" s="770"/>
      <c r="B96" s="292"/>
      <c r="C96" s="771"/>
    </row>
    <row r="97" spans="1:3" ht="18">
      <c r="A97" s="770"/>
      <c r="B97" s="292"/>
      <c r="C97" s="771"/>
    </row>
    <row r="98" spans="1:3" ht="16.5">
      <c r="A98" s="769"/>
      <c r="B98" s="313"/>
      <c r="C98" s="771"/>
    </row>
    <row r="99" spans="1:3" ht="16.5">
      <c r="A99" s="769"/>
      <c r="B99" s="313"/>
      <c r="C99" s="771"/>
    </row>
    <row r="100" spans="1:3" ht="16.5">
      <c r="A100" s="769"/>
      <c r="B100" s="313"/>
      <c r="C100" s="771"/>
    </row>
    <row r="101" spans="1:3" ht="16.5">
      <c r="A101" s="769"/>
      <c r="B101" s="313"/>
      <c r="C101" s="771"/>
    </row>
    <row r="102" spans="1:3" ht="16.5">
      <c r="A102" s="769"/>
      <c r="B102" s="313"/>
      <c r="C102" s="771"/>
    </row>
    <row r="103" spans="1:3" ht="16.5">
      <c r="A103" s="769"/>
      <c r="B103" s="313"/>
      <c r="C103" s="771"/>
    </row>
    <row r="104" spans="1:3" ht="16.5">
      <c r="A104" s="769"/>
      <c r="B104" s="313"/>
      <c r="C104" s="771"/>
    </row>
    <row r="105" spans="1:3" ht="16.5">
      <c r="A105" s="769"/>
      <c r="B105" s="313"/>
      <c r="C105" s="771"/>
    </row>
    <row r="106" spans="1:3" ht="16.5">
      <c r="A106" s="769"/>
      <c r="B106" s="313"/>
      <c r="C106" s="771"/>
    </row>
    <row r="107" spans="1:3" ht="16.5">
      <c r="A107" s="769"/>
      <c r="B107" s="767"/>
      <c r="C107" s="771"/>
    </row>
    <row r="108" spans="1:3" ht="16.5">
      <c r="A108" s="769"/>
      <c r="B108" s="767"/>
      <c r="C108" s="771"/>
    </row>
    <row r="109" spans="1:3" ht="16.5">
      <c r="A109" s="769"/>
      <c r="B109" s="767"/>
      <c r="C109" s="771"/>
    </row>
    <row r="110" spans="1:3" ht="16.5">
      <c r="A110" s="769"/>
      <c r="B110" s="767"/>
      <c r="C110" s="771"/>
    </row>
    <row r="111" spans="1:3" ht="16.5">
      <c r="A111" s="769"/>
      <c r="B111" s="767"/>
      <c r="C111" s="771"/>
    </row>
    <row r="112" spans="1:3" ht="16.5">
      <c r="A112" s="769"/>
      <c r="B112" s="767"/>
      <c r="C112" s="771"/>
    </row>
    <row r="113" spans="1:3" ht="16.5">
      <c r="A113" s="769"/>
      <c r="B113" s="767"/>
      <c r="C113" s="771"/>
    </row>
    <row r="114" spans="1:3" ht="18">
      <c r="A114" s="777"/>
      <c r="B114" s="766"/>
      <c r="C114" s="771"/>
    </row>
    <row r="115" spans="1:4" ht="12.75">
      <c r="A115" s="778"/>
      <c r="B115" s="17"/>
      <c r="C115" s="771"/>
      <c r="D115" s="17"/>
    </row>
    <row r="116" spans="1:4" ht="12.75">
      <c r="A116" s="778"/>
      <c r="B116" s="37"/>
      <c r="C116" s="771"/>
      <c r="D116" s="17"/>
    </row>
    <row r="117" spans="1:4" ht="12.75">
      <c r="A117" s="778"/>
      <c r="B117" s="37"/>
      <c r="C117" s="771"/>
      <c r="D117" s="17"/>
    </row>
    <row r="118" spans="1:4" ht="12.75">
      <c r="A118" s="778"/>
      <c r="B118" s="37"/>
      <c r="C118" s="771"/>
      <c r="D118" s="17"/>
    </row>
    <row r="119" spans="1:4" ht="12.75">
      <c r="A119" s="778"/>
      <c r="B119" s="37"/>
      <c r="C119" s="771"/>
      <c r="D119" s="17"/>
    </row>
    <row r="120" spans="1:4" ht="12.75">
      <c r="A120" s="19"/>
      <c r="B120" s="459"/>
      <c r="C120" s="771"/>
      <c r="D120" s="17"/>
    </row>
    <row r="121" spans="1:4" ht="12.75">
      <c r="A121" s="19"/>
      <c r="B121" s="91"/>
      <c r="C121" s="771"/>
      <c r="D121" s="17"/>
    </row>
    <row r="122" spans="1:4" ht="12.75">
      <c r="A122" s="100"/>
      <c r="B122" s="17"/>
      <c r="C122" s="771"/>
      <c r="D122" s="17"/>
    </row>
    <row r="123" spans="1:3" ht="16.5">
      <c r="A123" s="124"/>
      <c r="B123" s="313"/>
      <c r="C123" s="771"/>
    </row>
    <row r="124" spans="1:3" ht="12.75">
      <c r="A124" s="124"/>
      <c r="B124" s="17"/>
      <c r="C124" s="771"/>
    </row>
    <row r="125" spans="1:3" ht="12.75">
      <c r="A125" s="18"/>
      <c r="B125" s="17"/>
      <c r="C125" s="771"/>
    </row>
    <row r="126" spans="1:3" ht="12.75">
      <c r="A126" s="124"/>
      <c r="B126" s="17"/>
      <c r="C126" s="771"/>
    </row>
    <row r="127" spans="1:3" ht="16.5">
      <c r="A127" s="774"/>
      <c r="B127" s="17"/>
      <c r="C127" s="771"/>
    </row>
    <row r="128" spans="1:3" ht="16.5">
      <c r="A128" s="774"/>
      <c r="B128" s="313"/>
      <c r="C128" s="771"/>
    </row>
    <row r="129" spans="1:3" ht="16.5">
      <c r="A129" s="774"/>
      <c r="B129" s="313"/>
      <c r="C129" s="771"/>
    </row>
    <row r="130" spans="1:3" ht="16.5">
      <c r="A130" s="774"/>
      <c r="B130" s="313"/>
      <c r="C130" s="771"/>
    </row>
    <row r="131" spans="1:3" ht="16.5">
      <c r="A131" s="774"/>
      <c r="B131" s="313"/>
      <c r="C131" s="771"/>
    </row>
    <row r="132" spans="1:3" ht="16.5">
      <c r="A132" s="774"/>
      <c r="B132" s="313"/>
      <c r="C132" s="771"/>
    </row>
    <row r="133" spans="1:3" ht="16.5">
      <c r="A133" s="774"/>
      <c r="B133" s="313"/>
      <c r="C133" s="771"/>
    </row>
    <row r="134" spans="1:3" ht="16.5">
      <c r="A134" s="774"/>
      <c r="B134" s="767"/>
      <c r="C134" s="771"/>
    </row>
    <row r="135" spans="1:3" ht="16.5">
      <c r="A135" s="774"/>
      <c r="B135" s="313"/>
      <c r="C135" s="771"/>
    </row>
    <row r="136" spans="1:3" ht="16.5">
      <c r="A136" s="774"/>
      <c r="B136" s="313"/>
      <c r="C136" s="771"/>
    </row>
    <row r="137" spans="1:3" ht="16.5">
      <c r="A137" s="779"/>
      <c r="B137" s="451"/>
      <c r="C137" s="771"/>
    </row>
    <row r="138" spans="1:3" ht="16.5">
      <c r="A138" s="774"/>
      <c r="B138" s="313"/>
      <c r="C138" s="771"/>
    </row>
    <row r="139" spans="1:3" ht="16.5">
      <c r="A139" s="774"/>
      <c r="B139" s="313"/>
      <c r="C139" s="771"/>
    </row>
    <row r="140" spans="1:3" ht="16.5">
      <c r="A140" s="774"/>
      <c r="B140" s="313"/>
      <c r="C140" s="771"/>
    </row>
    <row r="141" spans="1:3" ht="16.5">
      <c r="A141" s="774"/>
      <c r="B141" s="313"/>
      <c r="C141" s="771"/>
    </row>
    <row r="142" spans="1:3" ht="16.5">
      <c r="A142" s="774"/>
      <c r="B142" s="313"/>
      <c r="C142" s="771"/>
    </row>
    <row r="143" spans="1:3" ht="16.5">
      <c r="A143" s="774"/>
      <c r="B143" s="313"/>
      <c r="C143" s="771"/>
    </row>
    <row r="144" spans="1:3" ht="16.5">
      <c r="A144" s="779"/>
      <c r="B144" s="451"/>
      <c r="C144" s="771"/>
    </row>
    <row r="145" spans="1:3" ht="16.5">
      <c r="A145" s="774"/>
      <c r="B145" s="313"/>
      <c r="C145" s="771"/>
    </row>
    <row r="146" spans="1:3" ht="16.5">
      <c r="A146" s="774"/>
      <c r="B146" s="313"/>
      <c r="C146" s="771"/>
    </row>
    <row r="147" spans="1:3" ht="16.5">
      <c r="A147" s="774"/>
      <c r="B147" s="313"/>
      <c r="C147" s="771"/>
    </row>
    <row r="148" spans="1:3" ht="16.5">
      <c r="A148" s="774"/>
      <c r="B148" s="767"/>
      <c r="C148" s="771"/>
    </row>
    <row r="149" spans="1:3" ht="16.5">
      <c r="A149" s="774"/>
      <c r="B149" s="313"/>
      <c r="C149" s="771"/>
    </row>
    <row r="150" spans="1:3" ht="16.5">
      <c r="A150" s="774"/>
      <c r="B150" s="313"/>
      <c r="C150" s="771"/>
    </row>
    <row r="151" spans="1:3" ht="16.5">
      <c r="A151" s="774"/>
      <c r="B151" s="313"/>
      <c r="C151" s="771"/>
    </row>
    <row r="152" spans="1:3" ht="16.5">
      <c r="A152" s="780"/>
      <c r="B152" s="301"/>
      <c r="C152" s="771"/>
    </row>
    <row r="153" spans="1:3" ht="16.5">
      <c r="A153" s="780"/>
      <c r="B153" s="301"/>
      <c r="C153" s="772"/>
    </row>
    <row r="154" spans="1:3" ht="16.5">
      <c r="A154" s="780"/>
      <c r="B154" s="301"/>
      <c r="C154" s="772"/>
    </row>
    <row r="155" spans="1:3" ht="16.5">
      <c r="A155" s="774"/>
      <c r="B155" s="313"/>
      <c r="C155" s="772"/>
    </row>
    <row r="156" spans="1:3" ht="16.5">
      <c r="A156" s="774"/>
      <c r="B156" s="313"/>
      <c r="C156" s="772"/>
    </row>
    <row r="157" spans="1:3" ht="16.5">
      <c r="A157" s="774"/>
      <c r="B157" s="313"/>
      <c r="C157" s="772"/>
    </row>
    <row r="158" spans="1:3" ht="16.5">
      <c r="A158" s="774"/>
      <c r="B158" s="313"/>
      <c r="C158" s="772"/>
    </row>
    <row r="159" spans="1:3" ht="16.5">
      <c r="A159" s="774"/>
      <c r="B159" s="313"/>
      <c r="C159" s="772"/>
    </row>
    <row r="160" spans="1:3" ht="16.5">
      <c r="A160" s="774"/>
      <c r="B160" s="313"/>
      <c r="C160" s="772"/>
    </row>
    <row r="161" spans="1:3" ht="16.5">
      <c r="A161" s="774"/>
      <c r="B161" s="313"/>
      <c r="C161" s="772"/>
    </row>
    <row r="162" spans="1:3" ht="16.5">
      <c r="A162" s="774"/>
      <c r="B162" s="313"/>
      <c r="C162" s="772"/>
    </row>
    <row r="163" spans="1:3" ht="16.5">
      <c r="A163" s="780"/>
      <c r="B163" s="301"/>
      <c r="C163" s="772"/>
    </row>
    <row r="164" spans="1:3" ht="16.5">
      <c r="A164" s="780"/>
      <c r="B164" s="301"/>
      <c r="C164" s="772"/>
    </row>
    <row r="165" spans="1:3" ht="16.5">
      <c r="A165" s="780"/>
      <c r="B165" s="301"/>
      <c r="C165" s="772"/>
    </row>
    <row r="166" spans="1:3" ht="16.5">
      <c r="A166" s="780"/>
      <c r="B166" s="301"/>
      <c r="C166" s="772"/>
    </row>
    <row r="167" spans="1:3" ht="16.5">
      <c r="A167" s="780"/>
      <c r="B167" s="301"/>
      <c r="C167" s="772"/>
    </row>
    <row r="168" spans="1:3" ht="16.5">
      <c r="A168" s="780"/>
      <c r="B168" s="301"/>
      <c r="C168" s="772"/>
    </row>
    <row r="169" spans="1:3" ht="16.5">
      <c r="A169" s="780"/>
      <c r="B169" s="301"/>
      <c r="C169" s="772"/>
    </row>
    <row r="170" spans="1:3" ht="18">
      <c r="A170" s="775"/>
      <c r="B170" s="292"/>
      <c r="C170" s="772"/>
    </row>
    <row r="171" spans="1:3" ht="18">
      <c r="A171" s="775"/>
      <c r="B171" s="292"/>
      <c r="C171" s="772"/>
    </row>
    <row r="172" spans="1:3" ht="18">
      <c r="A172" s="775"/>
      <c r="B172" s="292"/>
      <c r="C172" s="772"/>
    </row>
    <row r="173" spans="1:3" ht="16.5">
      <c r="A173" s="780"/>
      <c r="B173" s="301"/>
      <c r="C173" s="772"/>
    </row>
    <row r="174" spans="1:3" ht="12.75">
      <c r="A174" s="17"/>
      <c r="B174" s="458"/>
      <c r="C174" s="772"/>
    </row>
    <row r="175" spans="1:3" ht="12.75">
      <c r="A175" s="17"/>
      <c r="B175" s="458"/>
      <c r="C175" s="17"/>
    </row>
    <row r="176" ht="12.75">
      <c r="B176" s="425"/>
    </row>
    <row r="177" ht="12.75">
      <c r="B177" s="425"/>
    </row>
    <row r="178" ht="12.75">
      <c r="B178" s="4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view="pageBreakPreview" zoomScale="85" zoomScaleNormal="85" zoomScaleSheetLayoutView="85" zoomScalePageLayoutView="0" workbookViewId="0" topLeftCell="A112">
      <selection activeCell="H139" sqref="H139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710937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54" customFormat="1" ht="11.25" customHeight="1">
      <c r="A1" s="15" t="s">
        <v>216</v>
      </c>
    </row>
    <row r="2" spans="1:18" s="754" customFormat="1" ht="11.25" customHeight="1">
      <c r="A2" s="2" t="s">
        <v>217</v>
      </c>
      <c r="K2" s="755"/>
      <c r="Q2" s="756" t="str">
        <f>NDPL!$Q$1</f>
        <v>NOVEMBER-2021</v>
      </c>
      <c r="R2" s="756"/>
    </row>
    <row r="3" s="754" customFormat="1" ht="11.25" customHeight="1">
      <c r="A3" s="87" t="s">
        <v>77</v>
      </c>
    </row>
    <row r="4" spans="1:16" s="754" customFormat="1" ht="11.25" customHeight="1" thickBot="1">
      <c r="A4" s="87" t="s">
        <v>225</v>
      </c>
      <c r="G4" s="124"/>
      <c r="H4" s="124"/>
      <c r="I4" s="755" t="s">
        <v>7</v>
      </c>
      <c r="J4" s="124"/>
      <c r="K4" s="124"/>
      <c r="L4" s="124"/>
      <c r="M4" s="124"/>
      <c r="N4" s="755" t="s">
        <v>373</v>
      </c>
      <c r="O4" s="124"/>
      <c r="P4" s="124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30/11/2021</v>
      </c>
      <c r="H5" s="31" t="str">
        <f>NDPL!H5</f>
        <v>INTIAL READING 01/11/2021</v>
      </c>
      <c r="I5" s="31" t="s">
        <v>4</v>
      </c>
      <c r="J5" s="31" t="s">
        <v>5</v>
      </c>
      <c r="K5" s="31" t="s">
        <v>6</v>
      </c>
      <c r="L5" s="33" t="str">
        <f>NDPL!G5</f>
        <v>FINAL READING 30/11/2021</v>
      </c>
      <c r="M5" s="31" t="str">
        <f>NDPL!H5</f>
        <v>INTIAL READING 01/11/2021</v>
      </c>
      <c r="N5" s="31" t="s">
        <v>4</v>
      </c>
      <c r="O5" s="31" t="s">
        <v>5</v>
      </c>
      <c r="P5" s="31" t="s">
        <v>6</v>
      </c>
      <c r="Q5" s="170" t="s">
        <v>286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36"/>
      <c r="B7" s="337" t="s">
        <v>133</v>
      </c>
      <c r="C7" s="327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42"/>
    </row>
    <row r="8" spans="1:17" s="425" customFormat="1" ht="15.75" customHeight="1">
      <c r="A8" s="338">
        <v>1</v>
      </c>
      <c r="B8" s="339" t="s">
        <v>78</v>
      </c>
      <c r="C8" s="342">
        <v>4865110</v>
      </c>
      <c r="D8" s="38" t="s">
        <v>12</v>
      </c>
      <c r="E8" s="39" t="s">
        <v>323</v>
      </c>
      <c r="F8" s="348">
        <v>267</v>
      </c>
      <c r="G8" s="318">
        <v>36820</v>
      </c>
      <c r="H8" s="319">
        <v>37179</v>
      </c>
      <c r="I8" s="264">
        <f aca="true" t="shared" si="0" ref="I8:I13">G8-H8</f>
        <v>-359</v>
      </c>
      <c r="J8" s="264">
        <f aca="true" t="shared" si="1" ref="J8:J14">$F8*I8</f>
        <v>-95853</v>
      </c>
      <c r="K8" s="264">
        <f aca="true" t="shared" si="2" ref="K8:K14">J8/1000000</f>
        <v>-0.095853</v>
      </c>
      <c r="L8" s="318">
        <v>994582</v>
      </c>
      <c r="M8" s="319">
        <v>994661</v>
      </c>
      <c r="N8" s="264">
        <f aca="true" t="shared" si="3" ref="N8:N13">L8-M8</f>
        <v>-79</v>
      </c>
      <c r="O8" s="264">
        <f aca="true" t="shared" si="4" ref="O8:O14">$F8*N8</f>
        <v>-21093</v>
      </c>
      <c r="P8" s="264">
        <f aca="true" t="shared" si="5" ref="P8:P14">O8/1000000</f>
        <v>-0.021093</v>
      </c>
      <c r="Q8" s="439"/>
    </row>
    <row r="9" spans="1:17" s="425" customFormat="1" ht="15.75" customHeight="1">
      <c r="A9" s="338">
        <v>2</v>
      </c>
      <c r="B9" s="339" t="s">
        <v>79</v>
      </c>
      <c r="C9" s="342">
        <v>4865080</v>
      </c>
      <c r="D9" s="38" t="s">
        <v>12</v>
      </c>
      <c r="E9" s="39" t="s">
        <v>323</v>
      </c>
      <c r="F9" s="348">
        <v>300</v>
      </c>
      <c r="G9" s="318">
        <v>11530</v>
      </c>
      <c r="H9" s="319">
        <v>11658</v>
      </c>
      <c r="I9" s="264">
        <f t="shared" si="0"/>
        <v>-128</v>
      </c>
      <c r="J9" s="264">
        <f t="shared" si="1"/>
        <v>-38400</v>
      </c>
      <c r="K9" s="264">
        <f t="shared" si="2"/>
        <v>-0.0384</v>
      </c>
      <c r="L9" s="318">
        <v>2438</v>
      </c>
      <c r="M9" s="319">
        <v>2531</v>
      </c>
      <c r="N9" s="264">
        <f t="shared" si="3"/>
        <v>-93</v>
      </c>
      <c r="O9" s="264">
        <f t="shared" si="4"/>
        <v>-27900</v>
      </c>
      <c r="P9" s="264">
        <f t="shared" si="5"/>
        <v>-0.0279</v>
      </c>
      <c r="Q9" s="439"/>
    </row>
    <row r="10" spans="1:17" s="425" customFormat="1" ht="15.75" customHeight="1">
      <c r="A10" s="338">
        <v>3</v>
      </c>
      <c r="B10" s="339" t="s">
        <v>80</v>
      </c>
      <c r="C10" s="342">
        <v>4865108</v>
      </c>
      <c r="D10" s="38" t="s">
        <v>12</v>
      </c>
      <c r="E10" s="39" t="s">
        <v>323</v>
      </c>
      <c r="F10" s="348">
        <v>75</v>
      </c>
      <c r="G10" s="318">
        <v>24898</v>
      </c>
      <c r="H10" s="319">
        <v>24682</v>
      </c>
      <c r="I10" s="264">
        <f t="shared" si="0"/>
        <v>216</v>
      </c>
      <c r="J10" s="264">
        <f t="shared" si="1"/>
        <v>16200</v>
      </c>
      <c r="K10" s="264">
        <f t="shared" si="2"/>
        <v>0.0162</v>
      </c>
      <c r="L10" s="318">
        <v>33395</v>
      </c>
      <c r="M10" s="319">
        <v>33249</v>
      </c>
      <c r="N10" s="264">
        <f t="shared" si="3"/>
        <v>146</v>
      </c>
      <c r="O10" s="264">
        <f t="shared" si="4"/>
        <v>10950</v>
      </c>
      <c r="P10" s="264">
        <f t="shared" si="5"/>
        <v>0.01095</v>
      </c>
      <c r="Q10" s="429"/>
    </row>
    <row r="11" spans="1:17" s="425" customFormat="1" ht="15.75" customHeight="1">
      <c r="A11" s="338">
        <v>4</v>
      </c>
      <c r="B11" s="339" t="s">
        <v>81</v>
      </c>
      <c r="C11" s="342">
        <v>4864834</v>
      </c>
      <c r="D11" s="38" t="s">
        <v>12</v>
      </c>
      <c r="E11" s="39" t="s">
        <v>323</v>
      </c>
      <c r="F11" s="752">
        <v>1000</v>
      </c>
      <c r="G11" s="318">
        <v>999960</v>
      </c>
      <c r="H11" s="319">
        <v>999999</v>
      </c>
      <c r="I11" s="264">
        <f>G11-H11</f>
        <v>-39</v>
      </c>
      <c r="J11" s="264">
        <f t="shared" si="1"/>
        <v>-39000</v>
      </c>
      <c r="K11" s="264">
        <f t="shared" si="2"/>
        <v>-0.039</v>
      </c>
      <c r="L11" s="318">
        <v>999973</v>
      </c>
      <c r="M11" s="319">
        <v>1000000</v>
      </c>
      <c r="N11" s="264">
        <f>L11-M11</f>
        <v>-27</v>
      </c>
      <c r="O11" s="264">
        <f t="shared" si="4"/>
        <v>-27000</v>
      </c>
      <c r="P11" s="264">
        <f t="shared" si="5"/>
        <v>-0.027</v>
      </c>
      <c r="Q11" s="429"/>
    </row>
    <row r="12" spans="1:17" s="425" customFormat="1" ht="15">
      <c r="A12" s="338">
        <v>5</v>
      </c>
      <c r="B12" s="339" t="s">
        <v>82</v>
      </c>
      <c r="C12" s="342">
        <v>4865126</v>
      </c>
      <c r="D12" s="38" t="s">
        <v>12</v>
      </c>
      <c r="E12" s="39" t="s">
        <v>323</v>
      </c>
      <c r="F12" s="752">
        <v>1600</v>
      </c>
      <c r="G12" s="318">
        <v>99</v>
      </c>
      <c r="H12" s="319">
        <v>92</v>
      </c>
      <c r="I12" s="264">
        <f>G12-H12</f>
        <v>7</v>
      </c>
      <c r="J12" s="264">
        <f t="shared" si="1"/>
        <v>11200</v>
      </c>
      <c r="K12" s="264">
        <f t="shared" si="2"/>
        <v>0.0112</v>
      </c>
      <c r="L12" s="318">
        <v>53</v>
      </c>
      <c r="M12" s="319">
        <v>46</v>
      </c>
      <c r="N12" s="264">
        <f>L12-M12</f>
        <v>7</v>
      </c>
      <c r="O12" s="264">
        <f t="shared" si="4"/>
        <v>11200</v>
      </c>
      <c r="P12" s="264">
        <f t="shared" si="5"/>
        <v>0.0112</v>
      </c>
      <c r="Q12" s="813"/>
    </row>
    <row r="13" spans="1:17" s="425" customFormat="1" ht="15.75" customHeight="1">
      <c r="A13" s="338">
        <v>6</v>
      </c>
      <c r="B13" s="339" t="s">
        <v>83</v>
      </c>
      <c r="C13" s="342">
        <v>4865104</v>
      </c>
      <c r="D13" s="38" t="s">
        <v>12</v>
      </c>
      <c r="E13" s="39" t="s">
        <v>323</v>
      </c>
      <c r="F13" s="752">
        <v>1333.33</v>
      </c>
      <c r="G13" s="318">
        <v>18522</v>
      </c>
      <c r="H13" s="319">
        <v>18571</v>
      </c>
      <c r="I13" s="264">
        <f t="shared" si="0"/>
        <v>-49</v>
      </c>
      <c r="J13" s="264">
        <f t="shared" si="1"/>
        <v>-65333.17</v>
      </c>
      <c r="K13" s="264">
        <f t="shared" si="2"/>
        <v>-0.06533317</v>
      </c>
      <c r="L13" s="318">
        <v>4966</v>
      </c>
      <c r="M13" s="319">
        <v>4963</v>
      </c>
      <c r="N13" s="264">
        <f t="shared" si="3"/>
        <v>3</v>
      </c>
      <c r="O13" s="264">
        <f t="shared" si="4"/>
        <v>3999.99</v>
      </c>
      <c r="P13" s="264">
        <f t="shared" si="5"/>
        <v>0.00399999</v>
      </c>
      <c r="Q13" s="429"/>
    </row>
    <row r="14" spans="1:17" s="425" customFormat="1" ht="15.75" customHeight="1">
      <c r="A14" s="338">
        <v>7</v>
      </c>
      <c r="B14" s="339" t="s">
        <v>84</v>
      </c>
      <c r="C14" s="342">
        <v>4865100</v>
      </c>
      <c r="D14" s="38" t="s">
        <v>12</v>
      </c>
      <c r="E14" s="39" t="s">
        <v>323</v>
      </c>
      <c r="F14" s="752">
        <v>1333.33</v>
      </c>
      <c r="G14" s="318">
        <v>980316</v>
      </c>
      <c r="H14" s="319">
        <v>980364</v>
      </c>
      <c r="I14" s="264">
        <f>G14-H14</f>
        <v>-48</v>
      </c>
      <c r="J14" s="264">
        <f t="shared" si="1"/>
        <v>-63999.84</v>
      </c>
      <c r="K14" s="264">
        <f t="shared" si="2"/>
        <v>-0.06399984</v>
      </c>
      <c r="L14" s="318">
        <v>998709</v>
      </c>
      <c r="M14" s="319">
        <v>998713</v>
      </c>
      <c r="N14" s="264">
        <f>L14-M14</f>
        <v>-4</v>
      </c>
      <c r="O14" s="264">
        <f t="shared" si="4"/>
        <v>-5333.32</v>
      </c>
      <c r="P14" s="264">
        <f t="shared" si="5"/>
        <v>-0.00533332</v>
      </c>
      <c r="Q14" s="429"/>
    </row>
    <row r="15" spans="1:17" s="425" customFormat="1" ht="15.75" customHeight="1">
      <c r="A15" s="338"/>
      <c r="B15" s="341" t="s">
        <v>11</v>
      </c>
      <c r="C15" s="342"/>
      <c r="D15" s="38"/>
      <c r="E15" s="38"/>
      <c r="F15" s="348"/>
      <c r="G15" s="318"/>
      <c r="H15" s="319"/>
      <c r="I15" s="264"/>
      <c r="J15" s="264"/>
      <c r="K15" s="264"/>
      <c r="L15" s="318"/>
      <c r="M15" s="319"/>
      <c r="N15" s="264"/>
      <c r="O15" s="264"/>
      <c r="P15" s="264"/>
      <c r="Q15" s="429"/>
    </row>
    <row r="16" spans="1:17" s="425" customFormat="1" ht="15.75" customHeight="1">
      <c r="A16" s="338">
        <v>8</v>
      </c>
      <c r="B16" s="339" t="s">
        <v>344</v>
      </c>
      <c r="C16" s="342">
        <v>4864884</v>
      </c>
      <c r="D16" s="38" t="s">
        <v>12</v>
      </c>
      <c r="E16" s="39" t="s">
        <v>323</v>
      </c>
      <c r="F16" s="348">
        <v>1000</v>
      </c>
      <c r="G16" s="318">
        <v>975556</v>
      </c>
      <c r="H16" s="319">
        <v>975635</v>
      </c>
      <c r="I16" s="264">
        <f aca="true" t="shared" si="6" ref="I16:I26">G16-H16</f>
        <v>-79</v>
      </c>
      <c r="J16" s="264">
        <f aca="true" t="shared" si="7" ref="J16:J26">$F16*I16</f>
        <v>-79000</v>
      </c>
      <c r="K16" s="264">
        <f aca="true" t="shared" si="8" ref="K16:K26">J16/1000000</f>
        <v>-0.079</v>
      </c>
      <c r="L16" s="318">
        <v>2279</v>
      </c>
      <c r="M16" s="319">
        <v>2279</v>
      </c>
      <c r="N16" s="264">
        <f aca="true" t="shared" si="9" ref="N16:N26">L16-M16</f>
        <v>0</v>
      </c>
      <c r="O16" s="264">
        <f aca="true" t="shared" si="10" ref="O16:O26">$F16*N16</f>
        <v>0</v>
      </c>
      <c r="P16" s="264">
        <f aca="true" t="shared" si="11" ref="P16:P26">O16/1000000</f>
        <v>0</v>
      </c>
      <c r="Q16" s="453"/>
    </row>
    <row r="17" spans="1:17" s="425" customFormat="1" ht="15.75" customHeight="1">
      <c r="A17" s="338">
        <v>9</v>
      </c>
      <c r="B17" s="339" t="s">
        <v>85</v>
      </c>
      <c r="C17" s="342">
        <v>4864897</v>
      </c>
      <c r="D17" s="38" t="s">
        <v>12</v>
      </c>
      <c r="E17" s="39" t="s">
        <v>323</v>
      </c>
      <c r="F17" s="348">
        <v>500</v>
      </c>
      <c r="G17" s="318">
        <v>984034</v>
      </c>
      <c r="H17" s="319">
        <v>984096</v>
      </c>
      <c r="I17" s="264">
        <f t="shared" si="6"/>
        <v>-62</v>
      </c>
      <c r="J17" s="264">
        <f>$F17*I17</f>
        <v>-31000</v>
      </c>
      <c r="K17" s="264">
        <f>J17/1000000</f>
        <v>-0.031</v>
      </c>
      <c r="L17" s="318">
        <v>205</v>
      </c>
      <c r="M17" s="319">
        <v>231</v>
      </c>
      <c r="N17" s="264">
        <f t="shared" si="9"/>
        <v>-26</v>
      </c>
      <c r="O17" s="264">
        <f>$F17*N17</f>
        <v>-13000</v>
      </c>
      <c r="P17" s="264">
        <f>O17/1000000</f>
        <v>-0.013</v>
      </c>
      <c r="Q17" s="429"/>
    </row>
    <row r="18" spans="1:17" s="425" customFormat="1" ht="15.75" customHeight="1">
      <c r="A18" s="338">
        <v>10</v>
      </c>
      <c r="B18" s="339" t="s">
        <v>116</v>
      </c>
      <c r="C18" s="342">
        <v>4864849</v>
      </c>
      <c r="D18" s="38" t="s">
        <v>12</v>
      </c>
      <c r="E18" s="39" t="s">
        <v>323</v>
      </c>
      <c r="F18" s="348">
        <v>1000</v>
      </c>
      <c r="G18" s="318">
        <v>997654</v>
      </c>
      <c r="H18" s="319">
        <v>997755</v>
      </c>
      <c r="I18" s="264">
        <f t="shared" si="6"/>
        <v>-101</v>
      </c>
      <c r="J18" s="264">
        <f>$F18*I18</f>
        <v>-101000</v>
      </c>
      <c r="K18" s="264">
        <f>J18/1000000</f>
        <v>-0.101</v>
      </c>
      <c r="L18" s="318">
        <v>999994</v>
      </c>
      <c r="M18" s="319">
        <v>999995</v>
      </c>
      <c r="N18" s="264">
        <f t="shared" si="9"/>
        <v>-1</v>
      </c>
      <c r="O18" s="264">
        <f>$F18*N18</f>
        <v>-1000</v>
      </c>
      <c r="P18" s="264">
        <f>O18/1000000</f>
        <v>-0.001</v>
      </c>
      <c r="Q18" s="429"/>
    </row>
    <row r="19" spans="1:17" s="425" customFormat="1" ht="15.75" customHeight="1">
      <c r="A19" s="338">
        <v>11</v>
      </c>
      <c r="B19" s="339" t="s">
        <v>86</v>
      </c>
      <c r="C19" s="342">
        <v>4864833</v>
      </c>
      <c r="D19" s="38" t="s">
        <v>12</v>
      </c>
      <c r="E19" s="39" t="s">
        <v>323</v>
      </c>
      <c r="F19" s="348">
        <v>1000</v>
      </c>
      <c r="G19" s="318">
        <v>983185</v>
      </c>
      <c r="H19" s="319">
        <v>983325</v>
      </c>
      <c r="I19" s="264">
        <f t="shared" si="6"/>
        <v>-140</v>
      </c>
      <c r="J19" s="264">
        <f t="shared" si="7"/>
        <v>-140000</v>
      </c>
      <c r="K19" s="264">
        <f t="shared" si="8"/>
        <v>-0.14</v>
      </c>
      <c r="L19" s="318">
        <v>1349</v>
      </c>
      <c r="M19" s="319">
        <v>1350</v>
      </c>
      <c r="N19" s="264">
        <f t="shared" si="9"/>
        <v>-1</v>
      </c>
      <c r="O19" s="264">
        <f t="shared" si="10"/>
        <v>-1000</v>
      </c>
      <c r="P19" s="264">
        <f t="shared" si="11"/>
        <v>-0.001</v>
      </c>
      <c r="Q19" s="429"/>
    </row>
    <row r="20" spans="1:17" s="425" customFormat="1" ht="15.75" customHeight="1">
      <c r="A20" s="338">
        <v>12</v>
      </c>
      <c r="B20" s="339" t="s">
        <v>87</v>
      </c>
      <c r="C20" s="342">
        <v>4865140</v>
      </c>
      <c r="D20" s="38" t="s">
        <v>12</v>
      </c>
      <c r="E20" s="39" t="s">
        <v>323</v>
      </c>
      <c r="F20" s="348">
        <v>1000</v>
      </c>
      <c r="G20" s="318">
        <v>3</v>
      </c>
      <c r="H20" s="319">
        <v>57</v>
      </c>
      <c r="I20" s="264">
        <f t="shared" si="6"/>
        <v>-54</v>
      </c>
      <c r="J20" s="264">
        <f>$F20*I20</f>
        <v>-54000</v>
      </c>
      <c r="K20" s="264">
        <f>J20/1000000</f>
        <v>-0.054</v>
      </c>
      <c r="L20" s="318">
        <v>140</v>
      </c>
      <c r="M20" s="319">
        <v>146</v>
      </c>
      <c r="N20" s="264">
        <f t="shared" si="9"/>
        <v>-6</v>
      </c>
      <c r="O20" s="264">
        <f>$F20*N20</f>
        <v>-6000</v>
      </c>
      <c r="P20" s="264">
        <f>O20/1000000</f>
        <v>-0.006</v>
      </c>
      <c r="Q20" s="429"/>
    </row>
    <row r="21" spans="1:17" s="425" customFormat="1" ht="15.75" customHeight="1">
      <c r="A21" s="338">
        <v>13</v>
      </c>
      <c r="B21" s="306" t="s">
        <v>88</v>
      </c>
      <c r="C21" s="342">
        <v>4864889</v>
      </c>
      <c r="D21" s="42" t="s">
        <v>12</v>
      </c>
      <c r="E21" s="39" t="s">
        <v>323</v>
      </c>
      <c r="F21" s="348">
        <v>1000</v>
      </c>
      <c r="G21" s="318">
        <v>993744</v>
      </c>
      <c r="H21" s="319">
        <v>993744</v>
      </c>
      <c r="I21" s="264">
        <f t="shared" si="6"/>
        <v>0</v>
      </c>
      <c r="J21" s="264">
        <f t="shared" si="7"/>
        <v>0</v>
      </c>
      <c r="K21" s="264">
        <f t="shared" si="8"/>
        <v>0</v>
      </c>
      <c r="L21" s="318">
        <v>998423</v>
      </c>
      <c r="M21" s="319">
        <v>998494</v>
      </c>
      <c r="N21" s="264">
        <f t="shared" si="9"/>
        <v>-71</v>
      </c>
      <c r="O21" s="264">
        <f t="shared" si="10"/>
        <v>-71000</v>
      </c>
      <c r="P21" s="264">
        <f t="shared" si="11"/>
        <v>-0.071</v>
      </c>
      <c r="Q21" s="429"/>
    </row>
    <row r="22" spans="1:17" s="425" customFormat="1" ht="15.75" customHeight="1">
      <c r="A22" s="338">
        <v>14</v>
      </c>
      <c r="B22" s="339" t="s">
        <v>89</v>
      </c>
      <c r="C22" s="342">
        <v>4864859</v>
      </c>
      <c r="D22" s="38" t="s">
        <v>12</v>
      </c>
      <c r="E22" s="39" t="s">
        <v>323</v>
      </c>
      <c r="F22" s="348">
        <v>1000</v>
      </c>
      <c r="G22" s="318">
        <v>992629</v>
      </c>
      <c r="H22" s="319">
        <v>992646</v>
      </c>
      <c r="I22" s="264">
        <f t="shared" si="6"/>
        <v>-17</v>
      </c>
      <c r="J22" s="264">
        <f>$F22*I22</f>
        <v>-17000</v>
      </c>
      <c r="K22" s="264">
        <f>J22/1000000</f>
        <v>-0.017</v>
      </c>
      <c r="L22" s="318">
        <v>321</v>
      </c>
      <c r="M22" s="319">
        <v>330</v>
      </c>
      <c r="N22" s="264">
        <f t="shared" si="9"/>
        <v>-9</v>
      </c>
      <c r="O22" s="264">
        <f>$F22*N22</f>
        <v>-9000</v>
      </c>
      <c r="P22" s="264">
        <f>O22/1000000</f>
        <v>-0.009</v>
      </c>
      <c r="Q22" s="429"/>
    </row>
    <row r="23" spans="1:17" s="425" customFormat="1" ht="15.75" customHeight="1">
      <c r="A23" s="338">
        <v>15</v>
      </c>
      <c r="B23" s="339" t="s">
        <v>90</v>
      </c>
      <c r="C23" s="342">
        <v>4864895</v>
      </c>
      <c r="D23" s="38" t="s">
        <v>12</v>
      </c>
      <c r="E23" s="39" t="s">
        <v>323</v>
      </c>
      <c r="F23" s="348">
        <v>800</v>
      </c>
      <c r="G23" s="318">
        <v>994370</v>
      </c>
      <c r="H23" s="319">
        <v>994491</v>
      </c>
      <c r="I23" s="264">
        <f t="shared" si="6"/>
        <v>-121</v>
      </c>
      <c r="J23" s="264">
        <f t="shared" si="7"/>
        <v>-96800</v>
      </c>
      <c r="K23" s="264">
        <f t="shared" si="8"/>
        <v>-0.0968</v>
      </c>
      <c r="L23" s="318">
        <v>5276</v>
      </c>
      <c r="M23" s="319">
        <v>5278</v>
      </c>
      <c r="N23" s="264">
        <f t="shared" si="9"/>
        <v>-2</v>
      </c>
      <c r="O23" s="264">
        <f t="shared" si="10"/>
        <v>-1600</v>
      </c>
      <c r="P23" s="264">
        <f t="shared" si="11"/>
        <v>-0.0016</v>
      </c>
      <c r="Q23" s="429"/>
    </row>
    <row r="24" spans="1:17" s="425" customFormat="1" ht="15.75" customHeight="1">
      <c r="A24" s="338">
        <v>16</v>
      </c>
      <c r="B24" s="339" t="s">
        <v>91</v>
      </c>
      <c r="C24" s="342">
        <v>4864826</v>
      </c>
      <c r="D24" s="38" t="s">
        <v>12</v>
      </c>
      <c r="E24" s="39" t="s">
        <v>323</v>
      </c>
      <c r="F24" s="348">
        <v>133.33</v>
      </c>
      <c r="G24" s="318">
        <v>12242</v>
      </c>
      <c r="H24" s="319">
        <v>13059</v>
      </c>
      <c r="I24" s="264">
        <f t="shared" si="6"/>
        <v>-817</v>
      </c>
      <c r="J24" s="264">
        <f>$F24*I24</f>
        <v>-108930.61000000002</v>
      </c>
      <c r="K24" s="264">
        <f>J24/1000000</f>
        <v>-0.10893061000000001</v>
      </c>
      <c r="L24" s="318">
        <v>3693</v>
      </c>
      <c r="M24" s="319">
        <v>3693</v>
      </c>
      <c r="N24" s="264">
        <f t="shared" si="9"/>
        <v>0</v>
      </c>
      <c r="O24" s="264">
        <f>$F24*N24</f>
        <v>0</v>
      </c>
      <c r="P24" s="264">
        <f>O24/1000000</f>
        <v>0</v>
      </c>
      <c r="Q24" s="429"/>
    </row>
    <row r="25" spans="1:17" s="425" customFormat="1" ht="15.75" customHeight="1">
      <c r="A25" s="338">
        <v>17</v>
      </c>
      <c r="B25" s="339" t="s">
        <v>114</v>
      </c>
      <c r="C25" s="342">
        <v>4865143</v>
      </c>
      <c r="D25" s="38" t="s">
        <v>12</v>
      </c>
      <c r="E25" s="39" t="s">
        <v>323</v>
      </c>
      <c r="F25" s="348">
        <v>1000</v>
      </c>
      <c r="G25" s="318">
        <v>0</v>
      </c>
      <c r="H25" s="319">
        <v>0</v>
      </c>
      <c r="I25" s="264">
        <f t="shared" si="6"/>
        <v>0</v>
      </c>
      <c r="J25" s="264">
        <f>$F25*I25</f>
        <v>0</v>
      </c>
      <c r="K25" s="264">
        <f>J25/1000000</f>
        <v>0</v>
      </c>
      <c r="L25" s="318">
        <v>0</v>
      </c>
      <c r="M25" s="319">
        <v>0</v>
      </c>
      <c r="N25" s="264">
        <f t="shared" si="9"/>
        <v>0</v>
      </c>
      <c r="O25" s="264">
        <f>$F25*N25</f>
        <v>0</v>
      </c>
      <c r="P25" s="264">
        <f>O25/1000000</f>
        <v>0</v>
      </c>
      <c r="Q25" s="429"/>
    </row>
    <row r="26" spans="1:17" s="425" customFormat="1" ht="15.75" customHeight="1">
      <c r="A26" s="338">
        <v>18</v>
      </c>
      <c r="B26" s="339" t="s">
        <v>115</v>
      </c>
      <c r="C26" s="342">
        <v>4864883</v>
      </c>
      <c r="D26" s="38" t="s">
        <v>12</v>
      </c>
      <c r="E26" s="39" t="s">
        <v>323</v>
      </c>
      <c r="F26" s="348">
        <v>1000</v>
      </c>
      <c r="G26" s="318">
        <v>694</v>
      </c>
      <c r="H26" s="319">
        <v>719</v>
      </c>
      <c r="I26" s="264">
        <f t="shared" si="6"/>
        <v>-25</v>
      </c>
      <c r="J26" s="264">
        <f t="shared" si="7"/>
        <v>-25000</v>
      </c>
      <c r="K26" s="264">
        <f t="shared" si="8"/>
        <v>-0.025</v>
      </c>
      <c r="L26" s="318">
        <v>17467</v>
      </c>
      <c r="M26" s="319">
        <v>17467</v>
      </c>
      <c r="N26" s="264">
        <f t="shared" si="9"/>
        <v>0</v>
      </c>
      <c r="O26" s="264">
        <f t="shared" si="10"/>
        <v>0</v>
      </c>
      <c r="P26" s="264">
        <f t="shared" si="11"/>
        <v>0</v>
      </c>
      <c r="Q26" s="429"/>
    </row>
    <row r="27" spans="1:17" s="425" customFormat="1" ht="15.75" customHeight="1">
      <c r="A27" s="338"/>
      <c r="B27" s="341" t="s">
        <v>92</v>
      </c>
      <c r="C27" s="342"/>
      <c r="D27" s="38"/>
      <c r="E27" s="38"/>
      <c r="F27" s="348"/>
      <c r="G27" s="318"/>
      <c r="H27" s="319"/>
      <c r="I27" s="459"/>
      <c r="J27" s="459"/>
      <c r="K27" s="121"/>
      <c r="L27" s="318"/>
      <c r="M27" s="319"/>
      <c r="N27" s="459"/>
      <c r="O27" s="459"/>
      <c r="P27" s="121"/>
      <c r="Q27" s="429"/>
    </row>
    <row r="28" spans="1:17" s="425" customFormat="1" ht="15.75" customHeight="1">
      <c r="A28" s="338">
        <v>19</v>
      </c>
      <c r="B28" s="339" t="s">
        <v>93</v>
      </c>
      <c r="C28" s="342">
        <v>4864954</v>
      </c>
      <c r="D28" s="38" t="s">
        <v>12</v>
      </c>
      <c r="E28" s="39" t="s">
        <v>323</v>
      </c>
      <c r="F28" s="348">
        <v>1250</v>
      </c>
      <c r="G28" s="318">
        <v>965170</v>
      </c>
      <c r="H28" s="319">
        <v>966914</v>
      </c>
      <c r="I28" s="264">
        <f>G28-H28</f>
        <v>-1744</v>
      </c>
      <c r="J28" s="264">
        <f>$F28*I28</f>
        <v>-2180000</v>
      </c>
      <c r="K28" s="264">
        <f>J28/1000000</f>
        <v>-2.18</v>
      </c>
      <c r="L28" s="318">
        <v>947192</v>
      </c>
      <c r="M28" s="319">
        <v>947192</v>
      </c>
      <c r="N28" s="264">
        <f>L28-M28</f>
        <v>0</v>
      </c>
      <c r="O28" s="264">
        <f>$F28*N28</f>
        <v>0</v>
      </c>
      <c r="P28" s="264">
        <f>O28/1000000</f>
        <v>0</v>
      </c>
      <c r="Q28" s="429"/>
    </row>
    <row r="29" spans="1:17" s="425" customFormat="1" ht="15.75" customHeight="1">
      <c r="A29" s="338">
        <v>20</v>
      </c>
      <c r="B29" s="339" t="s">
        <v>94</v>
      </c>
      <c r="C29" s="342">
        <v>4865030</v>
      </c>
      <c r="D29" s="38" t="s">
        <v>12</v>
      </c>
      <c r="E29" s="39" t="s">
        <v>323</v>
      </c>
      <c r="F29" s="348">
        <v>1000</v>
      </c>
      <c r="G29" s="318">
        <v>967768</v>
      </c>
      <c r="H29" s="319">
        <v>971814</v>
      </c>
      <c r="I29" s="264">
        <f>G29-H29</f>
        <v>-4046</v>
      </c>
      <c r="J29" s="264">
        <f>$F29*I29</f>
        <v>-4046000</v>
      </c>
      <c r="K29" s="264">
        <f>J29/1000000</f>
        <v>-4.046</v>
      </c>
      <c r="L29" s="318">
        <v>933562</v>
      </c>
      <c r="M29" s="319">
        <v>933562</v>
      </c>
      <c r="N29" s="264">
        <f>L29-M29</f>
        <v>0</v>
      </c>
      <c r="O29" s="264">
        <f>$F29*N29</f>
        <v>0</v>
      </c>
      <c r="P29" s="264">
        <f>O29/1000000</f>
        <v>0</v>
      </c>
      <c r="Q29" s="429"/>
    </row>
    <row r="30" spans="1:17" s="425" customFormat="1" ht="15.75" customHeight="1">
      <c r="A30" s="338">
        <v>21</v>
      </c>
      <c r="B30" s="339" t="s">
        <v>342</v>
      </c>
      <c r="C30" s="342">
        <v>4864989</v>
      </c>
      <c r="D30" s="38" t="s">
        <v>12</v>
      </c>
      <c r="E30" s="39" t="s">
        <v>323</v>
      </c>
      <c r="F30" s="348">
        <v>1000</v>
      </c>
      <c r="G30" s="318">
        <v>995243</v>
      </c>
      <c r="H30" s="319">
        <v>996232</v>
      </c>
      <c r="I30" s="264">
        <f>G30-H30</f>
        <v>-989</v>
      </c>
      <c r="J30" s="264">
        <f>$F30*I30</f>
        <v>-989000</v>
      </c>
      <c r="K30" s="264">
        <f>J30/1000000</f>
        <v>-0.989</v>
      </c>
      <c r="L30" s="318">
        <v>998708</v>
      </c>
      <c r="M30" s="319">
        <v>998708</v>
      </c>
      <c r="N30" s="264">
        <f>L30-M30</f>
        <v>0</v>
      </c>
      <c r="O30" s="264">
        <f>$F30*N30</f>
        <v>0</v>
      </c>
      <c r="P30" s="264">
        <f>O30/1000000</f>
        <v>0</v>
      </c>
      <c r="Q30" s="429"/>
    </row>
    <row r="31" spans="1:17" s="425" customFormat="1" ht="15.75" customHeight="1">
      <c r="A31" s="338"/>
      <c r="B31" s="341" t="s">
        <v>30</v>
      </c>
      <c r="C31" s="342"/>
      <c r="D31" s="38"/>
      <c r="E31" s="38"/>
      <c r="F31" s="348"/>
      <c r="G31" s="318"/>
      <c r="H31" s="319"/>
      <c r="I31" s="264"/>
      <c r="J31" s="264"/>
      <c r="K31" s="121">
        <f>SUM(K28:K30)</f>
        <v>-7.215000000000001</v>
      </c>
      <c r="L31" s="318"/>
      <c r="M31" s="319"/>
      <c r="N31" s="264"/>
      <c r="O31" s="264"/>
      <c r="P31" s="121">
        <f>SUM(P28:P30)</f>
        <v>0</v>
      </c>
      <c r="Q31" s="429"/>
    </row>
    <row r="32" spans="1:17" s="425" customFormat="1" ht="15.75" customHeight="1">
      <c r="A32" s="338">
        <v>22</v>
      </c>
      <c r="B32" s="339" t="s">
        <v>95</v>
      </c>
      <c r="C32" s="342">
        <v>5128420</v>
      </c>
      <c r="D32" s="38" t="s">
        <v>12</v>
      </c>
      <c r="E32" s="39" t="s">
        <v>323</v>
      </c>
      <c r="F32" s="342">
        <v>-1000</v>
      </c>
      <c r="G32" s="318">
        <v>999336</v>
      </c>
      <c r="H32" s="319">
        <v>999765</v>
      </c>
      <c r="I32" s="264">
        <f>G32-H32</f>
        <v>-429</v>
      </c>
      <c r="J32" s="264">
        <f>$F32*I32</f>
        <v>429000</v>
      </c>
      <c r="K32" s="264">
        <f>J32/1000000</f>
        <v>0.429</v>
      </c>
      <c r="L32" s="318">
        <v>999971</v>
      </c>
      <c r="M32" s="319">
        <v>999971</v>
      </c>
      <c r="N32" s="264">
        <f>L32-M32</f>
        <v>0</v>
      </c>
      <c r="O32" s="264">
        <f>$F32*N32</f>
        <v>0</v>
      </c>
      <c r="P32" s="264">
        <f>O32/1000000</f>
        <v>0</v>
      </c>
      <c r="Q32" s="439" t="s">
        <v>477</v>
      </c>
    </row>
    <row r="33" spans="1:17" s="425" customFormat="1" ht="15.75" customHeight="1">
      <c r="A33" s="338">
        <v>23</v>
      </c>
      <c r="B33" s="339" t="s">
        <v>96</v>
      </c>
      <c r="C33" s="342">
        <v>5295140</v>
      </c>
      <c r="D33" s="38" t="s">
        <v>12</v>
      </c>
      <c r="E33" s="39" t="s">
        <v>323</v>
      </c>
      <c r="F33" s="342">
        <v>-1000</v>
      </c>
      <c r="G33" s="318">
        <v>980070</v>
      </c>
      <c r="H33" s="319">
        <v>980260</v>
      </c>
      <c r="I33" s="264">
        <f>G33-H33</f>
        <v>-190</v>
      </c>
      <c r="J33" s="264">
        <f>$F33*I33</f>
        <v>190000</v>
      </c>
      <c r="K33" s="264">
        <f>J33/1000000</f>
        <v>0.19</v>
      </c>
      <c r="L33" s="318">
        <v>997942</v>
      </c>
      <c r="M33" s="319">
        <v>997942</v>
      </c>
      <c r="N33" s="264">
        <f>L33-M33</f>
        <v>0</v>
      </c>
      <c r="O33" s="264">
        <f>$F33*N33</f>
        <v>0</v>
      </c>
      <c r="P33" s="264">
        <f>O33/1000000</f>
        <v>0</v>
      </c>
      <c r="Q33" s="429"/>
    </row>
    <row r="34" spans="1:17" s="425" customFormat="1" ht="15.75" customHeight="1">
      <c r="A34" s="338">
        <v>24</v>
      </c>
      <c r="B34" s="814" t="s">
        <v>135</v>
      </c>
      <c r="C34" s="815">
        <v>4902585</v>
      </c>
      <c r="D34" s="816" t="s">
        <v>12</v>
      </c>
      <c r="E34" s="39" t="s">
        <v>323</v>
      </c>
      <c r="F34" s="815">
        <v>400</v>
      </c>
      <c r="G34" s="318">
        <v>999998</v>
      </c>
      <c r="H34" s="319">
        <v>999998</v>
      </c>
      <c r="I34" s="264">
        <f>G34-H34</f>
        <v>0</v>
      </c>
      <c r="J34" s="264">
        <f>$F34*I34</f>
        <v>0</v>
      </c>
      <c r="K34" s="264">
        <f>J34/1000000</f>
        <v>0</v>
      </c>
      <c r="L34" s="318">
        <v>999997</v>
      </c>
      <c r="M34" s="319">
        <v>999997</v>
      </c>
      <c r="N34" s="264">
        <f>L34-M34</f>
        <v>0</v>
      </c>
      <c r="O34" s="264">
        <f>$F34*N34</f>
        <v>0</v>
      </c>
      <c r="P34" s="264">
        <f>O34/1000000</f>
        <v>0</v>
      </c>
      <c r="Q34" s="439"/>
    </row>
    <row r="35" spans="1:17" s="425" customFormat="1" ht="15.75" customHeight="1">
      <c r="A35" s="338"/>
      <c r="B35" s="341" t="s">
        <v>25</v>
      </c>
      <c r="C35" s="342"/>
      <c r="D35" s="38"/>
      <c r="E35" s="38"/>
      <c r="F35" s="348"/>
      <c r="G35" s="318"/>
      <c r="H35" s="319"/>
      <c r="I35" s="264"/>
      <c r="J35" s="264"/>
      <c r="K35" s="264"/>
      <c r="L35" s="318"/>
      <c r="M35" s="319"/>
      <c r="N35" s="264"/>
      <c r="O35" s="264"/>
      <c r="P35" s="264"/>
      <c r="Q35" s="429"/>
    </row>
    <row r="36" spans="1:17" s="425" customFormat="1" ht="15">
      <c r="A36" s="338">
        <v>25</v>
      </c>
      <c r="B36" s="306" t="s">
        <v>43</v>
      </c>
      <c r="C36" s="342">
        <v>4864854</v>
      </c>
      <c r="D36" s="42" t="s">
        <v>12</v>
      </c>
      <c r="E36" s="39" t="s">
        <v>323</v>
      </c>
      <c r="F36" s="348">
        <v>1000</v>
      </c>
      <c r="G36" s="318">
        <v>999422</v>
      </c>
      <c r="H36" s="319">
        <v>999704</v>
      </c>
      <c r="I36" s="264">
        <f>G36-H36</f>
        <v>-282</v>
      </c>
      <c r="J36" s="264">
        <f>$F36*I36</f>
        <v>-282000</v>
      </c>
      <c r="K36" s="264">
        <f>J36/1000000</f>
        <v>-0.282</v>
      </c>
      <c r="L36" s="318">
        <v>13910</v>
      </c>
      <c r="M36" s="319">
        <v>13910</v>
      </c>
      <c r="N36" s="264">
        <f>L36-M36</f>
        <v>0</v>
      </c>
      <c r="O36" s="264">
        <f>$F36*N36</f>
        <v>0</v>
      </c>
      <c r="P36" s="264">
        <f>O36/1000000</f>
        <v>0</v>
      </c>
      <c r="Q36" s="454"/>
    </row>
    <row r="37" spans="1:17" s="425" customFormat="1" ht="15.75" customHeight="1">
      <c r="A37" s="338"/>
      <c r="B37" s="341" t="s">
        <v>97</v>
      </c>
      <c r="C37" s="342"/>
      <c r="D37" s="38"/>
      <c r="E37" s="38"/>
      <c r="F37" s="348"/>
      <c r="G37" s="318"/>
      <c r="H37" s="319"/>
      <c r="I37" s="264"/>
      <c r="J37" s="264"/>
      <c r="K37" s="264"/>
      <c r="L37" s="318"/>
      <c r="M37" s="319"/>
      <c r="N37" s="264"/>
      <c r="O37" s="264"/>
      <c r="P37" s="264"/>
      <c r="Q37" s="429"/>
    </row>
    <row r="38" spans="1:17" s="425" customFormat="1" ht="17.25" customHeight="1">
      <c r="A38" s="338">
        <v>26</v>
      </c>
      <c r="B38" s="339" t="s">
        <v>98</v>
      </c>
      <c r="C38" s="342">
        <v>5295159</v>
      </c>
      <c r="D38" s="38" t="s">
        <v>12</v>
      </c>
      <c r="E38" s="39" t="s">
        <v>323</v>
      </c>
      <c r="F38" s="348">
        <v>-1000</v>
      </c>
      <c r="G38" s="318">
        <v>256740</v>
      </c>
      <c r="H38" s="319">
        <v>253845</v>
      </c>
      <c r="I38" s="264">
        <f>G38-H38</f>
        <v>2895</v>
      </c>
      <c r="J38" s="264">
        <f>$F38*I38</f>
        <v>-2895000</v>
      </c>
      <c r="K38" s="264">
        <f>J38/1000000</f>
        <v>-2.895</v>
      </c>
      <c r="L38" s="318">
        <v>9336</v>
      </c>
      <c r="M38" s="319">
        <v>9288</v>
      </c>
      <c r="N38" s="264">
        <f>L38-M38</f>
        <v>48</v>
      </c>
      <c r="O38" s="264">
        <f>$F38*N38</f>
        <v>-48000</v>
      </c>
      <c r="P38" s="264">
        <f>O38/1000000</f>
        <v>-0.048</v>
      </c>
      <c r="Q38" s="429"/>
    </row>
    <row r="39" spans="1:17" s="425" customFormat="1" ht="15.75" customHeight="1">
      <c r="A39" s="338">
        <v>27</v>
      </c>
      <c r="B39" s="339" t="s">
        <v>99</v>
      </c>
      <c r="C39" s="342">
        <v>4865029</v>
      </c>
      <c r="D39" s="38" t="s">
        <v>12</v>
      </c>
      <c r="E39" s="39" t="s">
        <v>323</v>
      </c>
      <c r="F39" s="348">
        <v>-1000</v>
      </c>
      <c r="G39" s="318">
        <v>63941</v>
      </c>
      <c r="H39" s="319">
        <v>62684</v>
      </c>
      <c r="I39" s="264">
        <f>G39-H39</f>
        <v>1257</v>
      </c>
      <c r="J39" s="264">
        <f>$F39*I39</f>
        <v>-1257000</v>
      </c>
      <c r="K39" s="264">
        <f>J39/1000000</f>
        <v>-1.257</v>
      </c>
      <c r="L39" s="318">
        <v>239</v>
      </c>
      <c r="M39" s="319">
        <v>193</v>
      </c>
      <c r="N39" s="264">
        <f>L39-M39</f>
        <v>46</v>
      </c>
      <c r="O39" s="264">
        <f>$F39*N39</f>
        <v>-46000</v>
      </c>
      <c r="P39" s="264">
        <f>O39/1000000</f>
        <v>-0.046</v>
      </c>
      <c r="Q39" s="439"/>
    </row>
    <row r="40" spans="1:17" s="425" customFormat="1" ht="15.75" customHeight="1">
      <c r="A40" s="338">
        <v>28</v>
      </c>
      <c r="B40" s="339" t="s">
        <v>100</v>
      </c>
      <c r="C40" s="342">
        <v>4864934</v>
      </c>
      <c r="D40" s="38" t="s">
        <v>12</v>
      </c>
      <c r="E40" s="39" t="s">
        <v>323</v>
      </c>
      <c r="F40" s="348">
        <v>-1000</v>
      </c>
      <c r="G40" s="318">
        <v>5787</v>
      </c>
      <c r="H40" s="319">
        <v>5280</v>
      </c>
      <c r="I40" s="264">
        <f>G40-H40</f>
        <v>507</v>
      </c>
      <c r="J40" s="264">
        <f>$F40*I40</f>
        <v>-507000</v>
      </c>
      <c r="K40" s="264">
        <f>J40/1000000</f>
        <v>-0.507</v>
      </c>
      <c r="L40" s="318">
        <v>999031</v>
      </c>
      <c r="M40" s="319">
        <v>999031</v>
      </c>
      <c r="N40" s="264">
        <f>L40-M40</f>
        <v>0</v>
      </c>
      <c r="O40" s="264">
        <f>$F40*N40</f>
        <v>0</v>
      </c>
      <c r="P40" s="264">
        <f>O40/1000000</f>
        <v>0</v>
      </c>
      <c r="Q40" s="453"/>
    </row>
    <row r="41" spans="1:17" s="425" customFormat="1" ht="15.75" customHeight="1">
      <c r="A41" s="338">
        <v>29</v>
      </c>
      <c r="B41" s="306" t="s">
        <v>101</v>
      </c>
      <c r="C41" s="342">
        <v>4864906</v>
      </c>
      <c r="D41" s="38" t="s">
        <v>12</v>
      </c>
      <c r="E41" s="39" t="s">
        <v>323</v>
      </c>
      <c r="F41" s="348">
        <v>-1000</v>
      </c>
      <c r="G41" s="318">
        <v>5521</v>
      </c>
      <c r="H41" s="319">
        <v>4704</v>
      </c>
      <c r="I41" s="264">
        <f>G41-H41</f>
        <v>817</v>
      </c>
      <c r="J41" s="264">
        <f>$F41*I41</f>
        <v>-817000</v>
      </c>
      <c r="K41" s="264">
        <f>J41/1000000</f>
        <v>-0.817</v>
      </c>
      <c r="L41" s="318">
        <v>998129</v>
      </c>
      <c r="M41" s="319">
        <v>998129</v>
      </c>
      <c r="N41" s="264">
        <f>L41-M41</f>
        <v>0</v>
      </c>
      <c r="O41" s="264">
        <f>$F41*N41</f>
        <v>0</v>
      </c>
      <c r="P41" s="264">
        <f>O41/1000000</f>
        <v>0</v>
      </c>
      <c r="Q41" s="443"/>
    </row>
    <row r="42" spans="1:17" s="425" customFormat="1" ht="15.75" customHeight="1">
      <c r="A42" s="338"/>
      <c r="B42" s="341" t="s">
        <v>385</v>
      </c>
      <c r="C42" s="342"/>
      <c r="D42" s="433"/>
      <c r="E42" s="434"/>
      <c r="F42" s="348"/>
      <c r="G42" s="318"/>
      <c r="H42" s="319"/>
      <c r="I42" s="264"/>
      <c r="J42" s="264"/>
      <c r="K42" s="264"/>
      <c r="L42" s="318"/>
      <c r="M42" s="319"/>
      <c r="N42" s="264"/>
      <c r="O42" s="264"/>
      <c r="P42" s="264"/>
      <c r="Q42" s="708"/>
    </row>
    <row r="43" spans="1:17" s="425" customFormat="1" ht="15.75" customHeight="1">
      <c r="A43" s="338">
        <v>30</v>
      </c>
      <c r="B43" s="339" t="s">
        <v>98</v>
      </c>
      <c r="C43" s="342">
        <v>5295177</v>
      </c>
      <c r="D43" s="433" t="s">
        <v>12</v>
      </c>
      <c r="E43" s="434" t="s">
        <v>323</v>
      </c>
      <c r="F43" s="348">
        <v>-1000</v>
      </c>
      <c r="G43" s="318">
        <v>95078</v>
      </c>
      <c r="H43" s="319">
        <v>92560</v>
      </c>
      <c r="I43" s="264">
        <f>G43-H43</f>
        <v>2518</v>
      </c>
      <c r="J43" s="264">
        <f>$F43*I43</f>
        <v>-2518000</v>
      </c>
      <c r="K43" s="264">
        <f>J43/1000000</f>
        <v>-2.518</v>
      </c>
      <c r="L43" s="318">
        <v>982830</v>
      </c>
      <c r="M43" s="319">
        <v>982830</v>
      </c>
      <c r="N43" s="264">
        <f>L43-M43</f>
        <v>0</v>
      </c>
      <c r="O43" s="264">
        <f>$F43*N43</f>
        <v>0</v>
      </c>
      <c r="P43" s="264">
        <f>O43/1000000</f>
        <v>0</v>
      </c>
      <c r="Q43" s="652"/>
    </row>
    <row r="44" spans="1:17" s="425" customFormat="1" ht="15.75" customHeight="1">
      <c r="A44" s="338">
        <v>31</v>
      </c>
      <c r="B44" s="339" t="s">
        <v>388</v>
      </c>
      <c r="C44" s="342">
        <v>5128456</v>
      </c>
      <c r="D44" s="433" t="s">
        <v>12</v>
      </c>
      <c r="E44" s="434" t="s">
        <v>323</v>
      </c>
      <c r="F44" s="348">
        <v>-1000</v>
      </c>
      <c r="G44" s="318">
        <v>80251</v>
      </c>
      <c r="H44" s="319">
        <v>76063</v>
      </c>
      <c r="I44" s="264">
        <f>G44-H44</f>
        <v>4188</v>
      </c>
      <c r="J44" s="264">
        <f>$F44*I44</f>
        <v>-4188000</v>
      </c>
      <c r="K44" s="264">
        <f>J44/1000000</f>
        <v>-4.188</v>
      </c>
      <c r="L44" s="318">
        <v>323</v>
      </c>
      <c r="M44" s="319">
        <v>323</v>
      </c>
      <c r="N44" s="264">
        <f>L44-M44</f>
        <v>0</v>
      </c>
      <c r="O44" s="264">
        <f>$F44*N44</f>
        <v>0</v>
      </c>
      <c r="P44" s="264">
        <f>O44/1000000</f>
        <v>0</v>
      </c>
      <c r="Q44" s="813"/>
    </row>
    <row r="45" spans="1:17" s="425" customFormat="1" ht="15.75" customHeight="1">
      <c r="A45" s="338">
        <v>32</v>
      </c>
      <c r="B45" s="339" t="s">
        <v>386</v>
      </c>
      <c r="C45" s="342">
        <v>5128443</v>
      </c>
      <c r="D45" s="433" t="s">
        <v>12</v>
      </c>
      <c r="E45" s="434" t="s">
        <v>323</v>
      </c>
      <c r="F45" s="348">
        <v>-2000</v>
      </c>
      <c r="G45" s="318">
        <v>57278</v>
      </c>
      <c r="H45" s="319">
        <v>54829</v>
      </c>
      <c r="I45" s="264">
        <f>G45-H45</f>
        <v>2449</v>
      </c>
      <c r="J45" s="264">
        <f>$F45*I45</f>
        <v>-4898000</v>
      </c>
      <c r="K45" s="264">
        <f>J45/1000000</f>
        <v>-4.898</v>
      </c>
      <c r="L45" s="318">
        <v>25</v>
      </c>
      <c r="M45" s="319">
        <v>25</v>
      </c>
      <c r="N45" s="264">
        <f>L45-M45</f>
        <v>0</v>
      </c>
      <c r="O45" s="264">
        <f>$F45*N45</f>
        <v>0</v>
      </c>
      <c r="P45" s="264">
        <f>O45/1000000</f>
        <v>0</v>
      </c>
      <c r="Q45" s="725"/>
    </row>
    <row r="46" spans="1:17" s="425" customFormat="1" ht="14.25" customHeight="1">
      <c r="A46" s="338"/>
      <c r="B46" s="341" t="s">
        <v>40</v>
      </c>
      <c r="C46" s="342"/>
      <c r="D46" s="38"/>
      <c r="E46" s="38"/>
      <c r="F46" s="348"/>
      <c r="G46" s="318"/>
      <c r="H46" s="319"/>
      <c r="I46" s="264"/>
      <c r="J46" s="264"/>
      <c r="K46" s="264"/>
      <c r="L46" s="318"/>
      <c r="M46" s="319"/>
      <c r="N46" s="264"/>
      <c r="O46" s="264"/>
      <c r="P46" s="264"/>
      <c r="Q46" s="429"/>
    </row>
    <row r="47" spans="1:17" s="425" customFormat="1" ht="14.25" customHeight="1">
      <c r="A47" s="338"/>
      <c r="B47" s="340" t="s">
        <v>17</v>
      </c>
      <c r="C47" s="342"/>
      <c r="D47" s="42"/>
      <c r="E47" s="42"/>
      <c r="F47" s="348"/>
      <c r="G47" s="318"/>
      <c r="H47" s="319"/>
      <c r="I47" s="264"/>
      <c r="J47" s="264"/>
      <c r="K47" s="264"/>
      <c r="L47" s="318"/>
      <c r="M47" s="319"/>
      <c r="N47" s="264"/>
      <c r="O47" s="264"/>
      <c r="P47" s="264"/>
      <c r="Q47" s="429"/>
    </row>
    <row r="48" spans="1:17" s="425" customFormat="1" ht="14.25" customHeight="1">
      <c r="A48" s="338">
        <v>33</v>
      </c>
      <c r="B48" s="339" t="s">
        <v>18</v>
      </c>
      <c r="C48" s="342">
        <v>4864831</v>
      </c>
      <c r="D48" s="38" t="s">
        <v>12</v>
      </c>
      <c r="E48" s="39" t="s">
        <v>323</v>
      </c>
      <c r="F48" s="348">
        <v>1000</v>
      </c>
      <c r="G48" s="318">
        <v>1263</v>
      </c>
      <c r="H48" s="319">
        <v>1109</v>
      </c>
      <c r="I48" s="264">
        <f>G48-H48</f>
        <v>154</v>
      </c>
      <c r="J48" s="264">
        <f>$F48*I48</f>
        <v>154000</v>
      </c>
      <c r="K48" s="264">
        <f>J48/1000000</f>
        <v>0.154</v>
      </c>
      <c r="L48" s="318">
        <v>516</v>
      </c>
      <c r="M48" s="319">
        <v>516</v>
      </c>
      <c r="N48" s="264">
        <f>L48-M48</f>
        <v>0</v>
      </c>
      <c r="O48" s="264">
        <f>$F48*N48</f>
        <v>0</v>
      </c>
      <c r="P48" s="264">
        <f>O48/1000000</f>
        <v>0</v>
      </c>
      <c r="Q48" s="719"/>
    </row>
    <row r="49" spans="1:17" s="425" customFormat="1" ht="15.75" customHeight="1">
      <c r="A49" s="338">
        <v>34</v>
      </c>
      <c r="B49" s="339" t="s">
        <v>19</v>
      </c>
      <c r="C49" s="342">
        <v>4864825</v>
      </c>
      <c r="D49" s="38" t="s">
        <v>12</v>
      </c>
      <c r="E49" s="39" t="s">
        <v>323</v>
      </c>
      <c r="F49" s="348">
        <v>133.33</v>
      </c>
      <c r="G49" s="318">
        <v>4659</v>
      </c>
      <c r="H49" s="319">
        <v>5007</v>
      </c>
      <c r="I49" s="264">
        <f>G49-H49</f>
        <v>-348</v>
      </c>
      <c r="J49" s="264">
        <f>$F49*I49</f>
        <v>-46398.840000000004</v>
      </c>
      <c r="K49" s="264">
        <f>J49/1000000</f>
        <v>-0.046398840000000004</v>
      </c>
      <c r="L49" s="318">
        <v>7304</v>
      </c>
      <c r="M49" s="319">
        <v>7304</v>
      </c>
      <c r="N49" s="264">
        <f>L49-M49</f>
        <v>0</v>
      </c>
      <c r="O49" s="264">
        <f>$F49*N49</f>
        <v>0</v>
      </c>
      <c r="P49" s="264">
        <f>O49/1000000</f>
        <v>0</v>
      </c>
      <c r="Q49" s="429"/>
    </row>
    <row r="50" spans="1:17" ht="15.75" customHeight="1">
      <c r="A50" s="338"/>
      <c r="B50" s="341" t="s">
        <v>111</v>
      </c>
      <c r="C50" s="342"/>
      <c r="D50" s="38"/>
      <c r="E50" s="38"/>
      <c r="F50" s="348"/>
      <c r="G50" s="318"/>
      <c r="H50" s="319"/>
      <c r="I50" s="365"/>
      <c r="J50" s="365"/>
      <c r="K50" s="365"/>
      <c r="L50" s="318"/>
      <c r="M50" s="319"/>
      <c r="N50" s="365"/>
      <c r="O50" s="365"/>
      <c r="P50" s="365"/>
      <c r="Q50" s="143"/>
    </row>
    <row r="51" spans="1:17" s="425" customFormat="1" ht="15.75" customHeight="1">
      <c r="A51" s="338">
        <v>35</v>
      </c>
      <c r="B51" s="339" t="s">
        <v>112</v>
      </c>
      <c r="C51" s="342">
        <v>4865153</v>
      </c>
      <c r="D51" s="38" t="s">
        <v>12</v>
      </c>
      <c r="E51" s="39" t="s">
        <v>323</v>
      </c>
      <c r="F51" s="348">
        <v>1000</v>
      </c>
      <c r="G51" s="318">
        <v>0</v>
      </c>
      <c r="H51" s="319">
        <v>0</v>
      </c>
      <c r="I51" s="264">
        <f>G51-H51</f>
        <v>0</v>
      </c>
      <c r="J51" s="264">
        <f>$F51*I51</f>
        <v>0</v>
      </c>
      <c r="K51" s="264">
        <f>J51/1000000</f>
        <v>0</v>
      </c>
      <c r="L51" s="318">
        <v>0</v>
      </c>
      <c r="M51" s="319">
        <v>0</v>
      </c>
      <c r="N51" s="264">
        <f>L51-M51</f>
        <v>0</v>
      </c>
      <c r="O51" s="264">
        <f>$F51*N51</f>
        <v>0</v>
      </c>
      <c r="P51" s="264">
        <f>O51/1000000</f>
        <v>0</v>
      </c>
      <c r="Q51" s="429"/>
    </row>
    <row r="52" spans="1:17" s="425" customFormat="1" ht="15.75" customHeight="1">
      <c r="A52" s="326"/>
      <c r="B52" s="339"/>
      <c r="C52" s="342">
        <v>4865137</v>
      </c>
      <c r="D52" s="38" t="s">
        <v>12</v>
      </c>
      <c r="E52" s="39" t="s">
        <v>323</v>
      </c>
      <c r="F52" s="342">
        <v>1000</v>
      </c>
      <c r="G52" s="318">
        <v>0</v>
      </c>
      <c r="H52" s="319">
        <v>0</v>
      </c>
      <c r="I52" s="264">
        <f>G52-H52</f>
        <v>0</v>
      </c>
      <c r="J52" s="264">
        <f>$F52*I52</f>
        <v>0</v>
      </c>
      <c r="K52" s="264">
        <f>J52/1000000</f>
        <v>0</v>
      </c>
      <c r="L52" s="318">
        <v>0</v>
      </c>
      <c r="M52" s="319">
        <v>0</v>
      </c>
      <c r="N52" s="264">
        <f>L52-M52</f>
        <v>0</v>
      </c>
      <c r="O52" s="264">
        <f>$F52*N52</f>
        <v>0</v>
      </c>
      <c r="P52" s="264">
        <f>O52/1000000</f>
        <v>0</v>
      </c>
      <c r="Q52" s="643" t="s">
        <v>487</v>
      </c>
    </row>
    <row r="53" spans="1:17" s="458" customFormat="1" ht="15.75" customHeight="1">
      <c r="A53" s="326">
        <v>36</v>
      </c>
      <c r="B53" s="306" t="s">
        <v>113</v>
      </c>
      <c r="C53" s="342">
        <v>4864828</v>
      </c>
      <c r="D53" s="42" t="s">
        <v>12</v>
      </c>
      <c r="E53" s="39" t="s">
        <v>323</v>
      </c>
      <c r="F53" s="342">
        <v>133</v>
      </c>
      <c r="G53" s="318">
        <v>992848</v>
      </c>
      <c r="H53" s="319">
        <v>993249</v>
      </c>
      <c r="I53" s="264">
        <f>G53-H53</f>
        <v>-401</v>
      </c>
      <c r="J53" s="264">
        <f>$F53*I53</f>
        <v>-53333</v>
      </c>
      <c r="K53" s="264">
        <f>J53/1000000</f>
        <v>-0.053333</v>
      </c>
      <c r="L53" s="318">
        <v>12547</v>
      </c>
      <c r="M53" s="319">
        <v>12582</v>
      </c>
      <c r="N53" s="264">
        <f>L53-M53</f>
        <v>-35</v>
      </c>
      <c r="O53" s="264">
        <f>$F53*N53</f>
        <v>-4655</v>
      </c>
      <c r="P53" s="264">
        <f>O53/1000000</f>
        <v>-0.004655</v>
      </c>
      <c r="Q53" s="318"/>
    </row>
    <row r="54" spans="1:17" s="425" customFormat="1" ht="15.75" customHeight="1">
      <c r="A54" s="326"/>
      <c r="B54" s="340" t="s">
        <v>420</v>
      </c>
      <c r="C54" s="342"/>
      <c r="D54" s="42"/>
      <c r="E54" s="39"/>
      <c r="F54" s="342"/>
      <c r="G54" s="318"/>
      <c r="H54" s="319"/>
      <c r="I54" s="264"/>
      <c r="J54" s="264"/>
      <c r="K54" s="264"/>
      <c r="L54" s="318"/>
      <c r="M54" s="319"/>
      <c r="N54" s="264"/>
      <c r="O54" s="264"/>
      <c r="P54" s="264"/>
      <c r="Q54" s="318"/>
    </row>
    <row r="55" spans="1:17" s="425" customFormat="1" ht="15.75" customHeight="1">
      <c r="A55" s="326">
        <v>37</v>
      </c>
      <c r="B55" s="306" t="s">
        <v>34</v>
      </c>
      <c r="C55" s="342">
        <v>5295145</v>
      </c>
      <c r="D55" s="42" t="s">
        <v>12</v>
      </c>
      <c r="E55" s="39" t="s">
        <v>323</v>
      </c>
      <c r="F55" s="342">
        <v>-1000</v>
      </c>
      <c r="G55" s="318">
        <v>950269</v>
      </c>
      <c r="H55" s="319">
        <v>948829</v>
      </c>
      <c r="I55" s="264">
        <f>G55-H55</f>
        <v>1440</v>
      </c>
      <c r="J55" s="264">
        <f>$F55*I55</f>
        <v>-1440000</v>
      </c>
      <c r="K55" s="264">
        <f>J55/1000000</f>
        <v>-1.44</v>
      </c>
      <c r="L55" s="318">
        <v>990121</v>
      </c>
      <c r="M55" s="319">
        <v>990121</v>
      </c>
      <c r="N55" s="264">
        <f>L55-M55</f>
        <v>0</v>
      </c>
      <c r="O55" s="264">
        <f>$F55*N55</f>
        <v>0</v>
      </c>
      <c r="P55" s="264">
        <f>O55/1000000</f>
        <v>0</v>
      </c>
      <c r="Q55" s="318"/>
    </row>
    <row r="56" spans="1:17" s="461" customFormat="1" ht="15.75" customHeight="1" thickBot="1">
      <c r="A56" s="716">
        <v>38</v>
      </c>
      <c r="B56" s="717" t="s">
        <v>164</v>
      </c>
      <c r="C56" s="343">
        <v>5295146</v>
      </c>
      <c r="D56" s="343" t="s">
        <v>12</v>
      </c>
      <c r="E56" s="343" t="s">
        <v>323</v>
      </c>
      <c r="F56" s="343">
        <v>-1000</v>
      </c>
      <c r="G56" s="427">
        <v>969818</v>
      </c>
      <c r="H56" s="428">
        <v>968479</v>
      </c>
      <c r="I56" s="343">
        <f>G56-H56</f>
        <v>1339</v>
      </c>
      <c r="J56" s="343">
        <f>$F56*I56</f>
        <v>-1339000</v>
      </c>
      <c r="K56" s="811">
        <f>J56/1000000</f>
        <v>-1.339</v>
      </c>
      <c r="L56" s="427">
        <v>981160</v>
      </c>
      <c r="M56" s="428">
        <v>981160</v>
      </c>
      <c r="N56" s="343">
        <f>L56-M56</f>
        <v>0</v>
      </c>
      <c r="O56" s="343">
        <f>$F56*N56</f>
        <v>0</v>
      </c>
      <c r="P56" s="343">
        <f>O56/1000000</f>
        <v>0</v>
      </c>
      <c r="Q56" s="427"/>
    </row>
    <row r="57" spans="1:17" s="425" customFormat="1" ht="6" customHeight="1" thickTop="1">
      <c r="A57" s="326"/>
      <c r="B57" s="306"/>
      <c r="C57" s="342"/>
      <c r="D57" s="42"/>
      <c r="E57" s="39"/>
      <c r="F57" s="342"/>
      <c r="G57" s="318"/>
      <c r="H57" s="319"/>
      <c r="I57" s="264"/>
      <c r="J57" s="264"/>
      <c r="K57" s="264"/>
      <c r="L57" s="319"/>
      <c r="M57" s="319"/>
      <c r="N57" s="264"/>
      <c r="O57" s="264"/>
      <c r="P57" s="264"/>
      <c r="Q57" s="458"/>
    </row>
    <row r="58" spans="2:16" s="425" customFormat="1" ht="15" customHeight="1">
      <c r="B58" s="15" t="s">
        <v>131</v>
      </c>
      <c r="F58" s="549"/>
      <c r="G58" s="319"/>
      <c r="H58" s="319"/>
      <c r="I58" s="506"/>
      <c r="J58" s="506"/>
      <c r="K58" s="788">
        <f>SUM(K8:K57)-K31</f>
        <v>-27.610648460000004</v>
      </c>
      <c r="N58" s="506"/>
      <c r="O58" s="506"/>
      <c r="P58" s="788">
        <f>SUM(P8:P57)-P31</f>
        <v>-0.25643133</v>
      </c>
    </row>
    <row r="59" spans="2:16" s="425" customFormat="1" ht="1.5" customHeight="1">
      <c r="B59" s="15"/>
      <c r="F59" s="549"/>
      <c r="G59" s="319"/>
      <c r="H59" s="319"/>
      <c r="I59" s="506"/>
      <c r="J59" s="506"/>
      <c r="K59" s="328"/>
      <c r="N59" s="506"/>
      <c r="O59" s="506"/>
      <c r="P59" s="328"/>
    </row>
    <row r="60" spans="2:16" s="425" customFormat="1" ht="16.5">
      <c r="B60" s="15" t="s">
        <v>132</v>
      </c>
      <c r="F60" s="549"/>
      <c r="G60" s="319"/>
      <c r="H60" s="319"/>
      <c r="I60" s="506"/>
      <c r="J60" s="506"/>
      <c r="K60" s="788">
        <f>SUM(K58:K59)</f>
        <v>-27.610648460000004</v>
      </c>
      <c r="N60" s="506"/>
      <c r="O60" s="506"/>
      <c r="P60" s="788">
        <f>SUM(P58:P59)</f>
        <v>-0.25643133</v>
      </c>
    </row>
    <row r="61" spans="6:8" s="425" customFormat="1" ht="15">
      <c r="F61" s="549"/>
      <c r="G61" s="319"/>
      <c r="H61" s="319"/>
    </row>
    <row r="62" spans="6:17" s="425" customFormat="1" ht="15">
      <c r="F62" s="549"/>
      <c r="G62" s="319"/>
      <c r="H62" s="319"/>
      <c r="Q62" s="789" t="str">
        <f>NDPL!$Q$1</f>
        <v>NOVEMBER-2021</v>
      </c>
    </row>
    <row r="63" spans="6:8" s="425" customFormat="1" ht="15">
      <c r="F63" s="549"/>
      <c r="G63" s="319"/>
      <c r="H63" s="319"/>
    </row>
    <row r="64" spans="6:17" s="425" customFormat="1" ht="15">
      <c r="F64" s="549"/>
      <c r="G64" s="319"/>
      <c r="H64" s="319"/>
      <c r="Q64" s="789"/>
    </row>
    <row r="65" spans="1:16" s="425" customFormat="1" ht="18.75" thickBot="1">
      <c r="A65" s="84" t="s">
        <v>225</v>
      </c>
      <c r="F65" s="549"/>
      <c r="G65" s="790"/>
      <c r="H65" s="790"/>
      <c r="I65" s="44" t="s">
        <v>7</v>
      </c>
      <c r="J65" s="458"/>
      <c r="K65" s="458"/>
      <c r="L65" s="458"/>
      <c r="M65" s="458"/>
      <c r="N65" s="44" t="s">
        <v>373</v>
      </c>
      <c r="O65" s="458"/>
      <c r="P65" s="458"/>
    </row>
    <row r="66" spans="1:17" s="425" customFormat="1" ht="39.75" thickBot="1" thickTop="1">
      <c r="A66" s="476" t="s">
        <v>8</v>
      </c>
      <c r="B66" s="477" t="s">
        <v>9</v>
      </c>
      <c r="C66" s="478" t="s">
        <v>1</v>
      </c>
      <c r="D66" s="478" t="s">
        <v>2</v>
      </c>
      <c r="E66" s="478" t="s">
        <v>3</v>
      </c>
      <c r="F66" s="478" t="s">
        <v>10</v>
      </c>
      <c r="G66" s="476" t="str">
        <f>NDPL!G5</f>
        <v>FINAL READING 30/11/2021</v>
      </c>
      <c r="H66" s="478" t="str">
        <f>NDPL!H5</f>
        <v>INTIAL READING 01/11/2021</v>
      </c>
      <c r="I66" s="478" t="s">
        <v>4</v>
      </c>
      <c r="J66" s="478" t="s">
        <v>5</v>
      </c>
      <c r="K66" s="478" t="s">
        <v>6</v>
      </c>
      <c r="L66" s="476" t="str">
        <f>NDPL!G5</f>
        <v>FINAL READING 30/11/2021</v>
      </c>
      <c r="M66" s="478" t="str">
        <f>NDPL!H5</f>
        <v>INTIAL READING 01/11/2021</v>
      </c>
      <c r="N66" s="478" t="s">
        <v>4</v>
      </c>
      <c r="O66" s="478" t="s">
        <v>5</v>
      </c>
      <c r="P66" s="478" t="s">
        <v>6</v>
      </c>
      <c r="Q66" s="499" t="s">
        <v>286</v>
      </c>
    </row>
    <row r="67" spans="1:16" s="425" customFormat="1" ht="17.25" thickBot="1" thickTop="1">
      <c r="A67" s="773"/>
      <c r="B67" s="791"/>
      <c r="C67" s="773"/>
      <c r="D67" s="773"/>
      <c r="E67" s="773"/>
      <c r="F67" s="792"/>
      <c r="G67" s="773"/>
      <c r="H67" s="773"/>
      <c r="I67" s="773"/>
      <c r="J67" s="773"/>
      <c r="K67" s="773"/>
      <c r="L67" s="773"/>
      <c r="M67" s="773"/>
      <c r="N67" s="773"/>
      <c r="O67" s="773"/>
      <c r="P67" s="773"/>
    </row>
    <row r="68" spans="1:17" s="425" customFormat="1" ht="15.75" customHeight="1" thickTop="1">
      <c r="A68" s="336"/>
      <c r="B68" s="337" t="s">
        <v>117</v>
      </c>
      <c r="C68" s="34"/>
      <c r="D68" s="34"/>
      <c r="E68" s="34"/>
      <c r="F68" s="307"/>
      <c r="G68" s="27"/>
      <c r="H68" s="436"/>
      <c r="I68" s="436"/>
      <c r="J68" s="436"/>
      <c r="K68" s="436"/>
      <c r="L68" s="27"/>
      <c r="M68" s="436"/>
      <c r="N68" s="436"/>
      <c r="O68" s="436"/>
      <c r="P68" s="436"/>
      <c r="Q68" s="505"/>
    </row>
    <row r="69" spans="1:17" s="425" customFormat="1" ht="15.75" customHeight="1">
      <c r="A69" s="338">
        <v>1</v>
      </c>
      <c r="B69" s="339" t="s">
        <v>14</v>
      </c>
      <c r="C69" s="342">
        <v>4864994</v>
      </c>
      <c r="D69" s="38" t="s">
        <v>12</v>
      </c>
      <c r="E69" s="39" t="s">
        <v>323</v>
      </c>
      <c r="F69" s="348">
        <v>-1000</v>
      </c>
      <c r="G69" s="318">
        <v>990965</v>
      </c>
      <c r="H69" s="319">
        <v>990405</v>
      </c>
      <c r="I69" s="319">
        <f>G69-H69</f>
        <v>560</v>
      </c>
      <c r="J69" s="319">
        <f>$F69*I69</f>
        <v>-560000</v>
      </c>
      <c r="K69" s="319">
        <f>J69/1000000</f>
        <v>-0.56</v>
      </c>
      <c r="L69" s="318">
        <v>993648</v>
      </c>
      <c r="M69" s="319">
        <v>993645</v>
      </c>
      <c r="N69" s="319">
        <f>L69-M69</f>
        <v>3</v>
      </c>
      <c r="O69" s="319">
        <f>$F69*N69</f>
        <v>-3000</v>
      </c>
      <c r="P69" s="319">
        <f>O69/1000000</f>
        <v>-0.003</v>
      </c>
      <c r="Q69" s="429"/>
    </row>
    <row r="70" spans="1:17" s="425" customFormat="1" ht="15.75" customHeight="1">
      <c r="A70" s="338">
        <v>2</v>
      </c>
      <c r="B70" s="339" t="s">
        <v>15</v>
      </c>
      <c r="C70" s="342">
        <v>5295153</v>
      </c>
      <c r="D70" s="38" t="s">
        <v>12</v>
      </c>
      <c r="E70" s="39" t="s">
        <v>323</v>
      </c>
      <c r="F70" s="348">
        <v>-1000</v>
      </c>
      <c r="G70" s="318">
        <v>979765</v>
      </c>
      <c r="H70" s="319">
        <v>979247</v>
      </c>
      <c r="I70" s="319">
        <f>G70-H70</f>
        <v>518</v>
      </c>
      <c r="J70" s="319">
        <f>$F70*I70</f>
        <v>-518000</v>
      </c>
      <c r="K70" s="319">
        <f>J70/1000000</f>
        <v>-0.518</v>
      </c>
      <c r="L70" s="318">
        <v>929728</v>
      </c>
      <c r="M70" s="319">
        <v>929711</v>
      </c>
      <c r="N70" s="319">
        <f>L70-M70</f>
        <v>17</v>
      </c>
      <c r="O70" s="319">
        <f>$F70*N70</f>
        <v>-17000</v>
      </c>
      <c r="P70" s="319">
        <f>O70/1000000</f>
        <v>-0.017</v>
      </c>
      <c r="Q70" s="429"/>
    </row>
    <row r="71" spans="1:17" s="425" customFormat="1" ht="15">
      <c r="A71" s="338">
        <v>3</v>
      </c>
      <c r="B71" s="339" t="s">
        <v>16</v>
      </c>
      <c r="C71" s="342">
        <v>5100234</v>
      </c>
      <c r="D71" s="38" t="s">
        <v>12</v>
      </c>
      <c r="E71" s="39" t="s">
        <v>323</v>
      </c>
      <c r="F71" s="348">
        <v>-1000</v>
      </c>
      <c r="G71" s="318">
        <v>992517</v>
      </c>
      <c r="H71" s="319">
        <v>992259</v>
      </c>
      <c r="I71" s="319">
        <f>G71-H71</f>
        <v>258</v>
      </c>
      <c r="J71" s="319">
        <f>$F71*I71</f>
        <v>-258000</v>
      </c>
      <c r="K71" s="319">
        <f>J71/1000000</f>
        <v>-0.258</v>
      </c>
      <c r="L71" s="318">
        <v>993342</v>
      </c>
      <c r="M71" s="319">
        <v>993340</v>
      </c>
      <c r="N71" s="319">
        <f>L71-M71</f>
        <v>2</v>
      </c>
      <c r="O71" s="319">
        <f>$F71*N71</f>
        <v>-2000</v>
      </c>
      <c r="P71" s="319">
        <f>O71/1000000</f>
        <v>-0.002</v>
      </c>
      <c r="Q71" s="426"/>
    </row>
    <row r="72" spans="1:17" s="425" customFormat="1" ht="15">
      <c r="A72" s="338">
        <v>4</v>
      </c>
      <c r="B72" s="339" t="s">
        <v>154</v>
      </c>
      <c r="C72" s="342">
        <v>4865045</v>
      </c>
      <c r="D72" s="38" t="s">
        <v>12</v>
      </c>
      <c r="E72" s="39" t="s">
        <v>323</v>
      </c>
      <c r="F72" s="348">
        <v>-2000</v>
      </c>
      <c r="G72" s="318">
        <v>999575</v>
      </c>
      <c r="H72" s="319">
        <v>999392</v>
      </c>
      <c r="I72" s="319">
        <f>G72-H72</f>
        <v>183</v>
      </c>
      <c r="J72" s="319">
        <f>$F72*I72</f>
        <v>-366000</v>
      </c>
      <c r="K72" s="319">
        <f>J72/1000000</f>
        <v>-0.366</v>
      </c>
      <c r="L72" s="318">
        <v>998469</v>
      </c>
      <c r="M72" s="319">
        <v>998469</v>
      </c>
      <c r="N72" s="319">
        <f>L72-M72</f>
        <v>0</v>
      </c>
      <c r="O72" s="319">
        <f>$F72*N72</f>
        <v>0</v>
      </c>
      <c r="P72" s="319">
        <f>O72/1000000</f>
        <v>0</v>
      </c>
      <c r="Q72" s="743" t="s">
        <v>496</v>
      </c>
    </row>
    <row r="73" spans="1:17" s="425" customFormat="1" ht="15">
      <c r="A73" s="338"/>
      <c r="B73" s="339"/>
      <c r="C73" s="342">
        <v>4865034</v>
      </c>
      <c r="D73" s="38" t="s">
        <v>12</v>
      </c>
      <c r="E73" s="39" t="s">
        <v>323</v>
      </c>
      <c r="F73" s="348">
        <v>-2000</v>
      </c>
      <c r="G73" s="318">
        <v>146</v>
      </c>
      <c r="H73" s="319">
        <v>0</v>
      </c>
      <c r="I73" s="319">
        <f>G73-H73</f>
        <v>146</v>
      </c>
      <c r="J73" s="319">
        <f>$F73*I73</f>
        <v>-292000</v>
      </c>
      <c r="K73" s="319">
        <f>J73/1000000</f>
        <v>-0.292</v>
      </c>
      <c r="L73" s="318">
        <v>999999</v>
      </c>
      <c r="M73" s="319">
        <v>1000000</v>
      </c>
      <c r="N73" s="319">
        <f>L73-M73</f>
        <v>-1</v>
      </c>
      <c r="O73" s="319">
        <f>$F73*N73</f>
        <v>2000</v>
      </c>
      <c r="P73" s="319">
        <f>O73/1000000</f>
        <v>0.002</v>
      </c>
      <c r="Q73" s="743" t="s">
        <v>483</v>
      </c>
    </row>
    <row r="74" spans="1:17" s="425" customFormat="1" ht="15.75" customHeight="1">
      <c r="A74" s="338"/>
      <c r="B74" s="340" t="s">
        <v>118</v>
      </c>
      <c r="C74" s="342"/>
      <c r="D74" s="42"/>
      <c r="E74" s="42"/>
      <c r="F74" s="348"/>
      <c r="G74" s="318"/>
      <c r="H74" s="319"/>
      <c r="I74" s="442"/>
      <c r="J74" s="442"/>
      <c r="K74" s="442"/>
      <c r="L74" s="318"/>
      <c r="M74" s="319"/>
      <c r="N74" s="442"/>
      <c r="O74" s="442"/>
      <c r="P74" s="442"/>
      <c r="Q74" s="429"/>
    </row>
    <row r="75" spans="1:17" s="425" customFormat="1" ht="15" customHeight="1">
      <c r="A75" s="338">
        <v>5</v>
      </c>
      <c r="B75" s="339" t="s">
        <v>119</v>
      </c>
      <c r="C75" s="342">
        <v>4864978</v>
      </c>
      <c r="D75" s="38" t="s">
        <v>12</v>
      </c>
      <c r="E75" s="39" t="s">
        <v>323</v>
      </c>
      <c r="F75" s="348">
        <v>-1000</v>
      </c>
      <c r="G75" s="318">
        <v>36894</v>
      </c>
      <c r="H75" s="319">
        <v>36102</v>
      </c>
      <c r="I75" s="442">
        <f aca="true" t="shared" si="12" ref="I75:I81">G75-H75</f>
        <v>792</v>
      </c>
      <c r="J75" s="442">
        <f aca="true" t="shared" si="13" ref="J75:J81">$F75*I75</f>
        <v>-792000</v>
      </c>
      <c r="K75" s="442">
        <f aca="true" t="shared" si="14" ref="K75:K81">J75/1000000</f>
        <v>-0.792</v>
      </c>
      <c r="L75" s="318">
        <v>997635</v>
      </c>
      <c r="M75" s="319">
        <v>997623</v>
      </c>
      <c r="N75" s="442">
        <f aca="true" t="shared" si="15" ref="N75:N80">L75-M75</f>
        <v>12</v>
      </c>
      <c r="O75" s="442">
        <f aca="true" t="shared" si="16" ref="O75:O80">$F75*N75</f>
        <v>-12000</v>
      </c>
      <c r="P75" s="442">
        <f aca="true" t="shared" si="17" ref="P75:P80">O75/1000000</f>
        <v>-0.012</v>
      </c>
      <c r="Q75" s="429"/>
    </row>
    <row r="76" spans="1:17" s="425" customFormat="1" ht="15" customHeight="1">
      <c r="A76" s="338">
        <v>6</v>
      </c>
      <c r="B76" s="339" t="s">
        <v>120</v>
      </c>
      <c r="C76" s="342">
        <v>5128466</v>
      </c>
      <c r="D76" s="38" t="s">
        <v>12</v>
      </c>
      <c r="E76" s="39" t="s">
        <v>323</v>
      </c>
      <c r="F76" s="348">
        <v>-500</v>
      </c>
      <c r="G76" s="318">
        <v>8240</v>
      </c>
      <c r="H76" s="319">
        <v>5800</v>
      </c>
      <c r="I76" s="442">
        <f>G76-H76</f>
        <v>2440</v>
      </c>
      <c r="J76" s="442">
        <f>$F76*I76</f>
        <v>-1220000</v>
      </c>
      <c r="K76" s="442">
        <f>J76/1000000</f>
        <v>-1.22</v>
      </c>
      <c r="L76" s="318">
        <v>185</v>
      </c>
      <c r="M76" s="319">
        <v>177</v>
      </c>
      <c r="N76" s="442">
        <f>L76-M76</f>
        <v>8</v>
      </c>
      <c r="O76" s="442">
        <f>$F76*N76</f>
        <v>-4000</v>
      </c>
      <c r="P76" s="442">
        <f>O76/1000000</f>
        <v>-0.004</v>
      </c>
      <c r="Q76" s="429"/>
    </row>
    <row r="77" spans="1:17" s="425" customFormat="1" ht="15" customHeight="1">
      <c r="A77" s="338">
        <v>7</v>
      </c>
      <c r="B77" s="339" t="s">
        <v>121</v>
      </c>
      <c r="C77" s="342">
        <v>5128419</v>
      </c>
      <c r="D77" s="38" t="s">
        <v>12</v>
      </c>
      <c r="E77" s="39" t="s">
        <v>323</v>
      </c>
      <c r="F77" s="348">
        <v>-1000</v>
      </c>
      <c r="G77" s="318">
        <v>999252</v>
      </c>
      <c r="H77" s="319">
        <v>999100</v>
      </c>
      <c r="I77" s="442">
        <f t="shared" si="12"/>
        <v>152</v>
      </c>
      <c r="J77" s="442">
        <f t="shared" si="13"/>
        <v>-152000</v>
      </c>
      <c r="K77" s="442">
        <f t="shared" si="14"/>
        <v>-0.152</v>
      </c>
      <c r="L77" s="318">
        <v>999500</v>
      </c>
      <c r="M77" s="319">
        <v>999501</v>
      </c>
      <c r="N77" s="442">
        <f t="shared" si="15"/>
        <v>-1</v>
      </c>
      <c r="O77" s="442">
        <f t="shared" si="16"/>
        <v>1000</v>
      </c>
      <c r="P77" s="442">
        <f t="shared" si="17"/>
        <v>0.001</v>
      </c>
      <c r="Q77" s="429"/>
    </row>
    <row r="78" spans="1:17" s="425" customFormat="1" ht="15" customHeight="1">
      <c r="A78" s="338">
        <v>8</v>
      </c>
      <c r="B78" s="339" t="s">
        <v>122</v>
      </c>
      <c r="C78" s="342">
        <v>4865167</v>
      </c>
      <c r="D78" s="38" t="s">
        <v>12</v>
      </c>
      <c r="E78" s="39" t="s">
        <v>323</v>
      </c>
      <c r="F78" s="348">
        <v>-1000</v>
      </c>
      <c r="G78" s="263">
        <v>1605</v>
      </c>
      <c r="H78" s="264">
        <v>1605</v>
      </c>
      <c r="I78" s="817">
        <v>0</v>
      </c>
      <c r="J78" s="817">
        <v>0</v>
      </c>
      <c r="K78" s="817">
        <v>0</v>
      </c>
      <c r="L78" s="263">
        <v>980809</v>
      </c>
      <c r="M78" s="264">
        <v>980809</v>
      </c>
      <c r="N78" s="817">
        <v>0</v>
      </c>
      <c r="O78" s="817">
        <v>0</v>
      </c>
      <c r="P78" s="817">
        <v>0</v>
      </c>
      <c r="Q78" s="429"/>
    </row>
    <row r="79" spans="1:17" s="466" customFormat="1" ht="15" customHeight="1">
      <c r="A79" s="793">
        <v>9</v>
      </c>
      <c r="B79" s="794" t="s">
        <v>123</v>
      </c>
      <c r="C79" s="795">
        <v>5295133</v>
      </c>
      <c r="D79" s="60" t="s">
        <v>12</v>
      </c>
      <c r="E79" s="61" t="s">
        <v>323</v>
      </c>
      <c r="F79" s="348">
        <v>-1000</v>
      </c>
      <c r="G79" s="318">
        <v>1909</v>
      </c>
      <c r="H79" s="319">
        <v>1634</v>
      </c>
      <c r="I79" s="442">
        <f>G79-H79</f>
        <v>275</v>
      </c>
      <c r="J79" s="442">
        <f>$F79*I79</f>
        <v>-275000</v>
      </c>
      <c r="K79" s="442">
        <f>J79/1000000</f>
        <v>-0.275</v>
      </c>
      <c r="L79" s="318">
        <v>999508</v>
      </c>
      <c r="M79" s="319">
        <v>999509</v>
      </c>
      <c r="N79" s="442">
        <f>L79-M79</f>
        <v>-1</v>
      </c>
      <c r="O79" s="442">
        <f>$F79*N79</f>
        <v>1000</v>
      </c>
      <c r="P79" s="442">
        <f>O79/1000000</f>
        <v>0.001</v>
      </c>
      <c r="Q79" s="796"/>
    </row>
    <row r="80" spans="1:17" s="425" customFormat="1" ht="15.75" customHeight="1">
      <c r="A80" s="338">
        <v>10</v>
      </c>
      <c r="B80" s="339" t="s">
        <v>124</v>
      </c>
      <c r="C80" s="342">
        <v>5295135</v>
      </c>
      <c r="D80" s="38" t="s">
        <v>12</v>
      </c>
      <c r="E80" s="39" t="s">
        <v>323</v>
      </c>
      <c r="F80" s="348">
        <v>-1000</v>
      </c>
      <c r="G80" s="318">
        <v>939959</v>
      </c>
      <c r="H80" s="319">
        <v>939049</v>
      </c>
      <c r="I80" s="319">
        <f t="shared" si="12"/>
        <v>910</v>
      </c>
      <c r="J80" s="319">
        <f t="shared" si="13"/>
        <v>-910000</v>
      </c>
      <c r="K80" s="319">
        <f t="shared" si="14"/>
        <v>-0.91</v>
      </c>
      <c r="L80" s="318">
        <v>978388</v>
      </c>
      <c r="M80" s="319">
        <v>978386</v>
      </c>
      <c r="N80" s="319">
        <f t="shared" si="15"/>
        <v>2</v>
      </c>
      <c r="O80" s="319">
        <f t="shared" si="16"/>
        <v>-2000</v>
      </c>
      <c r="P80" s="319">
        <f t="shared" si="17"/>
        <v>-0.002</v>
      </c>
      <c r="Q80" s="743" t="s">
        <v>466</v>
      </c>
    </row>
    <row r="81" spans="1:17" s="425" customFormat="1" ht="15.75" customHeight="1">
      <c r="A81" s="338"/>
      <c r="B81" s="339"/>
      <c r="C81" s="342"/>
      <c r="D81" s="38"/>
      <c r="E81" s="39"/>
      <c r="F81" s="348">
        <v>-1000</v>
      </c>
      <c r="G81" s="318">
        <v>936850</v>
      </c>
      <c r="H81" s="319">
        <v>936088</v>
      </c>
      <c r="I81" s="319">
        <f t="shared" si="12"/>
        <v>762</v>
      </c>
      <c r="J81" s="319">
        <f t="shared" si="13"/>
        <v>-762000</v>
      </c>
      <c r="K81" s="319">
        <f t="shared" si="14"/>
        <v>-0.762</v>
      </c>
      <c r="L81" s="318"/>
      <c r="M81" s="319"/>
      <c r="N81" s="319"/>
      <c r="O81" s="319"/>
      <c r="P81" s="319"/>
      <c r="Q81" s="743"/>
    </row>
    <row r="82" spans="1:17" s="425" customFormat="1" ht="15.75" customHeight="1">
      <c r="A82" s="338"/>
      <c r="B82" s="341" t="s">
        <v>125</v>
      </c>
      <c r="C82" s="342"/>
      <c r="D82" s="38"/>
      <c r="E82" s="38"/>
      <c r="F82" s="348"/>
      <c r="G82" s="318"/>
      <c r="H82" s="319"/>
      <c r="I82" s="442"/>
      <c r="J82" s="442"/>
      <c r="K82" s="442"/>
      <c r="L82" s="318"/>
      <c r="M82" s="319"/>
      <c r="N82" s="442"/>
      <c r="O82" s="442"/>
      <c r="P82" s="442"/>
      <c r="Q82" s="429"/>
    </row>
    <row r="83" spans="1:17" s="425" customFormat="1" ht="15.75" customHeight="1">
      <c r="A83" s="338">
        <v>11</v>
      </c>
      <c r="B83" s="339" t="s">
        <v>126</v>
      </c>
      <c r="C83" s="342">
        <v>5295129</v>
      </c>
      <c r="D83" s="38" t="s">
        <v>12</v>
      </c>
      <c r="E83" s="39" t="s">
        <v>323</v>
      </c>
      <c r="F83" s="348">
        <v>-1000</v>
      </c>
      <c r="G83" s="318">
        <v>990342</v>
      </c>
      <c r="H83" s="319">
        <v>989891</v>
      </c>
      <c r="I83" s="442">
        <f>G83-H83</f>
        <v>451</v>
      </c>
      <c r="J83" s="442">
        <f>$F83*I83</f>
        <v>-451000</v>
      </c>
      <c r="K83" s="442">
        <f>J83/1000000</f>
        <v>-0.451</v>
      </c>
      <c r="L83" s="318">
        <v>955644</v>
      </c>
      <c r="M83" s="319">
        <v>955644</v>
      </c>
      <c r="N83" s="442">
        <f>L83-M83</f>
        <v>0</v>
      </c>
      <c r="O83" s="442">
        <f>$F83*N83</f>
        <v>0</v>
      </c>
      <c r="P83" s="442">
        <f>O83/1000000</f>
        <v>0</v>
      </c>
      <c r="Q83" s="429"/>
    </row>
    <row r="84" spans="1:17" s="425" customFormat="1" ht="15.75" customHeight="1">
      <c r="A84" s="338">
        <v>12</v>
      </c>
      <c r="B84" s="339" t="s">
        <v>127</v>
      </c>
      <c r="C84" s="342">
        <v>4864917</v>
      </c>
      <c r="D84" s="38" t="s">
        <v>12</v>
      </c>
      <c r="E84" s="39" t="s">
        <v>323</v>
      </c>
      <c r="F84" s="348">
        <v>-1000</v>
      </c>
      <c r="G84" s="318">
        <v>967309</v>
      </c>
      <c r="H84" s="319">
        <v>966787</v>
      </c>
      <c r="I84" s="442">
        <f>G84-H84</f>
        <v>522</v>
      </c>
      <c r="J84" s="442">
        <f>$F84*I84</f>
        <v>-522000</v>
      </c>
      <c r="K84" s="442">
        <f>J84/1000000</f>
        <v>-0.522</v>
      </c>
      <c r="L84" s="318">
        <v>823834</v>
      </c>
      <c r="M84" s="319">
        <v>823832</v>
      </c>
      <c r="N84" s="442">
        <f>L84-M84</f>
        <v>2</v>
      </c>
      <c r="O84" s="442">
        <f>$F84*N84</f>
        <v>-2000</v>
      </c>
      <c r="P84" s="442">
        <f>O84/1000000</f>
        <v>-0.002</v>
      </c>
      <c r="Q84" s="429"/>
    </row>
    <row r="85" spans="1:17" s="425" customFormat="1" ht="15.75" customHeight="1">
      <c r="A85" s="338"/>
      <c r="B85" s="340" t="s">
        <v>128</v>
      </c>
      <c r="C85" s="342"/>
      <c r="D85" s="42"/>
      <c r="E85" s="42"/>
      <c r="F85" s="348"/>
      <c r="G85" s="318"/>
      <c r="H85" s="319"/>
      <c r="I85" s="442"/>
      <c r="J85" s="442"/>
      <c r="K85" s="442"/>
      <c r="L85" s="318"/>
      <c r="M85" s="319"/>
      <c r="N85" s="442"/>
      <c r="O85" s="442"/>
      <c r="P85" s="442"/>
      <c r="Q85" s="429"/>
    </row>
    <row r="86" spans="1:17" s="425" customFormat="1" ht="19.5" customHeight="1">
      <c r="A86" s="338">
        <v>13</v>
      </c>
      <c r="B86" s="339" t="s">
        <v>129</v>
      </c>
      <c r="C86" s="342">
        <v>4864838</v>
      </c>
      <c r="D86" s="38" t="s">
        <v>12</v>
      </c>
      <c r="E86" s="39" t="s">
        <v>323</v>
      </c>
      <c r="F86" s="348">
        <v>-5000</v>
      </c>
      <c r="G86" s="318">
        <v>11874</v>
      </c>
      <c r="H86" s="319">
        <v>11294</v>
      </c>
      <c r="I86" s="442">
        <f>G86-H86</f>
        <v>580</v>
      </c>
      <c r="J86" s="442">
        <f>$F86*I86</f>
        <v>-2900000</v>
      </c>
      <c r="K86" s="442">
        <f>J86/1000000</f>
        <v>-2.9</v>
      </c>
      <c r="L86" s="318">
        <v>37</v>
      </c>
      <c r="M86" s="319">
        <v>34</v>
      </c>
      <c r="N86" s="442">
        <f>L86-M86</f>
        <v>3</v>
      </c>
      <c r="O86" s="442">
        <f>$F86*N86</f>
        <v>-15000</v>
      </c>
      <c r="P86" s="442">
        <f>O86/1000000</f>
        <v>-0.015</v>
      </c>
      <c r="Q86" s="438"/>
    </row>
    <row r="87" spans="1:17" s="425" customFormat="1" ht="19.5" customHeight="1">
      <c r="A87" s="338">
        <v>14</v>
      </c>
      <c r="B87" s="339" t="s">
        <v>130</v>
      </c>
      <c r="C87" s="342">
        <v>4864929</v>
      </c>
      <c r="D87" s="38" t="s">
        <v>12</v>
      </c>
      <c r="E87" s="39" t="s">
        <v>323</v>
      </c>
      <c r="F87" s="348">
        <v>-1000</v>
      </c>
      <c r="G87" s="318">
        <v>14668</v>
      </c>
      <c r="H87" s="319">
        <v>12318</v>
      </c>
      <c r="I87" s="319">
        <f>G87-H87</f>
        <v>2350</v>
      </c>
      <c r="J87" s="319">
        <f>$F87*I87</f>
        <v>-2350000</v>
      </c>
      <c r="K87" s="319">
        <f>J87/1000000</f>
        <v>-2.35</v>
      </c>
      <c r="L87" s="318">
        <v>77</v>
      </c>
      <c r="M87" s="319">
        <v>77</v>
      </c>
      <c r="N87" s="319">
        <f>L87-M87</f>
        <v>0</v>
      </c>
      <c r="O87" s="319">
        <f>$F87*N87</f>
        <v>0</v>
      </c>
      <c r="P87" s="319">
        <f>O87/1000000</f>
        <v>0</v>
      </c>
      <c r="Q87" s="438"/>
    </row>
    <row r="88" spans="1:17" s="425" customFormat="1" ht="19.5" customHeight="1">
      <c r="A88" s="338">
        <v>15</v>
      </c>
      <c r="B88" s="339" t="s">
        <v>387</v>
      </c>
      <c r="C88" s="342">
        <v>4864931</v>
      </c>
      <c r="D88" s="38" t="s">
        <v>12</v>
      </c>
      <c r="E88" s="39" t="s">
        <v>323</v>
      </c>
      <c r="F88" s="348">
        <v>-1000</v>
      </c>
      <c r="G88" s="318">
        <v>3042</v>
      </c>
      <c r="H88" s="319">
        <v>1875</v>
      </c>
      <c r="I88" s="319">
        <f>G88-H88</f>
        <v>1167</v>
      </c>
      <c r="J88" s="319">
        <f>$F88*I88</f>
        <v>-1167000</v>
      </c>
      <c r="K88" s="319">
        <f>J88/1000000</f>
        <v>-1.167</v>
      </c>
      <c r="L88" s="318">
        <v>999990</v>
      </c>
      <c r="M88" s="319">
        <v>999990</v>
      </c>
      <c r="N88" s="319">
        <f>L88-M88</f>
        <v>0</v>
      </c>
      <c r="O88" s="319">
        <f>$F88*N88</f>
        <v>0</v>
      </c>
      <c r="P88" s="319">
        <f>O88/1000000</f>
        <v>0</v>
      </c>
      <c r="Q88" s="429"/>
    </row>
    <row r="89" spans="1:17" s="461" customFormat="1" ht="15.75" thickBot="1">
      <c r="A89" s="654"/>
      <c r="B89" s="747"/>
      <c r="C89" s="343"/>
      <c r="D89" s="85"/>
      <c r="E89" s="464"/>
      <c r="F89" s="343"/>
      <c r="G89" s="427"/>
      <c r="H89" s="428"/>
      <c r="I89" s="428"/>
      <c r="J89" s="428"/>
      <c r="K89" s="428"/>
      <c r="L89" s="427"/>
      <c r="M89" s="428"/>
      <c r="N89" s="428"/>
      <c r="O89" s="428"/>
      <c r="P89" s="428"/>
      <c r="Q89" s="748"/>
    </row>
    <row r="90" spans="1:17" ht="18.75" thickTop="1">
      <c r="A90" s="425"/>
      <c r="B90" s="286" t="s">
        <v>227</v>
      </c>
      <c r="C90" s="425"/>
      <c r="D90" s="425"/>
      <c r="E90" s="425"/>
      <c r="F90" s="549"/>
      <c r="G90" s="425"/>
      <c r="H90" s="425"/>
      <c r="I90" s="506"/>
      <c r="J90" s="506"/>
      <c r="K90" s="146">
        <f>SUM(K69:K89)</f>
        <v>-13.495</v>
      </c>
      <c r="L90" s="458"/>
      <c r="M90" s="425"/>
      <c r="N90" s="506"/>
      <c r="O90" s="506"/>
      <c r="P90" s="146">
        <f>SUM(P69:P89)</f>
        <v>-0.053000000000000005</v>
      </c>
      <c r="Q90" s="425"/>
    </row>
    <row r="91" spans="2:16" ht="18">
      <c r="B91" s="286"/>
      <c r="F91" s="188"/>
      <c r="I91" s="16"/>
      <c r="J91" s="16"/>
      <c r="K91" s="19"/>
      <c r="L91" s="17"/>
      <c r="N91" s="16"/>
      <c r="O91" s="16"/>
      <c r="P91" s="287"/>
    </row>
    <row r="92" spans="2:16" ht="18">
      <c r="B92" s="286" t="s">
        <v>136</v>
      </c>
      <c r="F92" s="188"/>
      <c r="I92" s="16"/>
      <c r="J92" s="16"/>
      <c r="K92" s="335">
        <f>SUM(K90:K91)</f>
        <v>-13.495</v>
      </c>
      <c r="L92" s="17"/>
      <c r="N92" s="16"/>
      <c r="O92" s="16"/>
      <c r="P92" s="335">
        <f>SUM(P90:P91)</f>
        <v>-0.053000000000000005</v>
      </c>
    </row>
    <row r="93" spans="6:16" ht="15">
      <c r="F93" s="188"/>
      <c r="I93" s="16"/>
      <c r="J93" s="16"/>
      <c r="K93" s="19"/>
      <c r="L93" s="17"/>
      <c r="N93" s="16"/>
      <c r="O93" s="16"/>
      <c r="P93" s="19"/>
    </row>
    <row r="94" spans="6:16" ht="15">
      <c r="F94" s="188"/>
      <c r="I94" s="16"/>
      <c r="J94" s="16"/>
      <c r="K94" s="19"/>
      <c r="L94" s="17"/>
      <c r="N94" s="16"/>
      <c r="O94" s="16"/>
      <c r="P94" s="19"/>
    </row>
    <row r="95" spans="6:18" ht="15">
      <c r="F95" s="188"/>
      <c r="I95" s="16"/>
      <c r="J95" s="16"/>
      <c r="K95" s="19"/>
      <c r="L95" s="17"/>
      <c r="N95" s="16"/>
      <c r="O95" s="16"/>
      <c r="P95" s="19"/>
      <c r="Q95" s="243" t="str">
        <f>NDPL!Q1</f>
        <v>NOVEMBER-2021</v>
      </c>
      <c r="R95" s="243"/>
    </row>
    <row r="96" spans="1:16" ht="18.75" thickBot="1">
      <c r="A96" s="296" t="s">
        <v>226</v>
      </c>
      <c r="F96" s="188"/>
      <c r="G96" s="6"/>
      <c r="H96" s="6"/>
      <c r="I96" s="44" t="s">
        <v>7</v>
      </c>
      <c r="J96" s="17"/>
      <c r="K96" s="17"/>
      <c r="L96" s="17"/>
      <c r="M96" s="17"/>
      <c r="N96" s="44" t="s">
        <v>373</v>
      </c>
      <c r="O96" s="17"/>
      <c r="P96" s="17"/>
    </row>
    <row r="97" spans="1:17" ht="48" customHeight="1" thickBot="1" thickTop="1">
      <c r="A97" s="33" t="s">
        <v>8</v>
      </c>
      <c r="B97" s="30" t="s">
        <v>9</v>
      </c>
      <c r="C97" s="31" t="s">
        <v>1</v>
      </c>
      <c r="D97" s="31" t="s">
        <v>2</v>
      </c>
      <c r="E97" s="31" t="s">
        <v>3</v>
      </c>
      <c r="F97" s="31" t="s">
        <v>10</v>
      </c>
      <c r="G97" s="33" t="str">
        <f>NDPL!G5</f>
        <v>FINAL READING 30/11/2021</v>
      </c>
      <c r="H97" s="31" t="str">
        <f>NDPL!H5</f>
        <v>INTIAL READING 01/11/2021</v>
      </c>
      <c r="I97" s="31" t="s">
        <v>4</v>
      </c>
      <c r="J97" s="31" t="s">
        <v>5</v>
      </c>
      <c r="K97" s="31" t="s">
        <v>6</v>
      </c>
      <c r="L97" s="33" t="str">
        <f>NDPL!G5</f>
        <v>FINAL READING 30/11/2021</v>
      </c>
      <c r="M97" s="31" t="str">
        <f>NDPL!H5</f>
        <v>INTIAL READING 01/11/2021</v>
      </c>
      <c r="N97" s="31" t="s">
        <v>4</v>
      </c>
      <c r="O97" s="31" t="s">
        <v>5</v>
      </c>
      <c r="P97" s="31" t="s">
        <v>6</v>
      </c>
      <c r="Q97" s="32" t="s">
        <v>286</v>
      </c>
    </row>
    <row r="98" spans="1:16" ht="17.25" thickBot="1" thickTop="1">
      <c r="A98" s="5"/>
      <c r="B98" s="41"/>
      <c r="C98" s="4"/>
      <c r="D98" s="4"/>
      <c r="E98" s="4"/>
      <c r="F98" s="308"/>
      <c r="G98" s="4"/>
      <c r="H98" s="4"/>
      <c r="I98" s="4"/>
      <c r="J98" s="4"/>
      <c r="K98" s="4"/>
      <c r="L98" s="18"/>
      <c r="M98" s="4"/>
      <c r="N98" s="4"/>
      <c r="O98" s="4"/>
      <c r="P98" s="4"/>
    </row>
    <row r="99" spans="1:17" ht="15.75" customHeight="1" thickTop="1">
      <c r="A99" s="336"/>
      <c r="B99" s="345" t="s">
        <v>30</v>
      </c>
      <c r="C99" s="346"/>
      <c r="D99" s="79"/>
      <c r="E99" s="86"/>
      <c r="F99" s="309"/>
      <c r="G99" s="29"/>
      <c r="H99" s="23"/>
      <c r="I99" s="24"/>
      <c r="J99" s="24"/>
      <c r="K99" s="24"/>
      <c r="L99" s="22"/>
      <c r="M99" s="23"/>
      <c r="N99" s="24"/>
      <c r="O99" s="24"/>
      <c r="P99" s="24"/>
      <c r="Q99" s="142"/>
    </row>
    <row r="100" spans="1:17" s="425" customFormat="1" ht="15.75" customHeight="1">
      <c r="A100" s="338">
        <v>1</v>
      </c>
      <c r="B100" s="339" t="s">
        <v>31</v>
      </c>
      <c r="C100" s="342">
        <v>4864791</v>
      </c>
      <c r="D100" s="433" t="s">
        <v>12</v>
      </c>
      <c r="E100" s="434" t="s">
        <v>323</v>
      </c>
      <c r="F100" s="348">
        <v>-266.67</v>
      </c>
      <c r="G100" s="318">
        <v>994892</v>
      </c>
      <c r="H100" s="319">
        <v>995329</v>
      </c>
      <c r="I100" s="264">
        <f>G100-H100</f>
        <v>-437</v>
      </c>
      <c r="J100" s="264">
        <f>$F100*I100</f>
        <v>116534.79000000001</v>
      </c>
      <c r="K100" s="264">
        <f>J100/1000000</f>
        <v>0.11653479000000001</v>
      </c>
      <c r="L100" s="318">
        <v>84</v>
      </c>
      <c r="M100" s="319">
        <v>84</v>
      </c>
      <c r="N100" s="264">
        <f>L100-M100</f>
        <v>0</v>
      </c>
      <c r="O100" s="264">
        <f>$F100*N100</f>
        <v>0</v>
      </c>
      <c r="P100" s="264">
        <f>O100/1000000</f>
        <v>0</v>
      </c>
      <c r="Q100" s="453"/>
    </row>
    <row r="101" spans="1:17" s="425" customFormat="1" ht="15.75" customHeight="1">
      <c r="A101" s="338">
        <v>2</v>
      </c>
      <c r="B101" s="339" t="s">
        <v>32</v>
      </c>
      <c r="C101" s="342">
        <v>4864867</v>
      </c>
      <c r="D101" s="38" t="s">
        <v>12</v>
      </c>
      <c r="E101" s="39" t="s">
        <v>323</v>
      </c>
      <c r="F101" s="348">
        <v>-500</v>
      </c>
      <c r="G101" s="318">
        <v>2266</v>
      </c>
      <c r="H101" s="319">
        <v>2260</v>
      </c>
      <c r="I101" s="264">
        <f>G101-H101</f>
        <v>6</v>
      </c>
      <c r="J101" s="264">
        <f>$F101*I101</f>
        <v>-3000</v>
      </c>
      <c r="K101" s="264">
        <f>J101/1000000</f>
        <v>-0.003</v>
      </c>
      <c r="L101" s="318">
        <v>1150</v>
      </c>
      <c r="M101" s="319">
        <v>1149</v>
      </c>
      <c r="N101" s="319">
        <f>L101-M101</f>
        <v>1</v>
      </c>
      <c r="O101" s="319">
        <f>$F101*N101</f>
        <v>-500</v>
      </c>
      <c r="P101" s="319">
        <f>O101/1000000</f>
        <v>-0.0005</v>
      </c>
      <c r="Q101" s="429"/>
    </row>
    <row r="102" spans="1:17" s="425" customFormat="1" ht="15.75" customHeight="1">
      <c r="A102" s="338"/>
      <c r="B102" s="341" t="s">
        <v>352</v>
      </c>
      <c r="C102" s="342"/>
      <c r="D102" s="38"/>
      <c r="E102" s="39"/>
      <c r="F102" s="348"/>
      <c r="G102" s="318"/>
      <c r="H102" s="319"/>
      <c r="I102" s="264"/>
      <c r="J102" s="264"/>
      <c r="K102" s="264"/>
      <c r="L102" s="318"/>
      <c r="M102" s="319"/>
      <c r="N102" s="319"/>
      <c r="O102" s="319"/>
      <c r="P102" s="319"/>
      <c r="Q102" s="429"/>
    </row>
    <row r="103" spans="1:17" s="425" customFormat="1" ht="15">
      <c r="A103" s="338">
        <v>3</v>
      </c>
      <c r="B103" s="306" t="s">
        <v>103</v>
      </c>
      <c r="C103" s="342">
        <v>4865107</v>
      </c>
      <c r="D103" s="42" t="s">
        <v>12</v>
      </c>
      <c r="E103" s="39" t="s">
        <v>323</v>
      </c>
      <c r="F103" s="348">
        <v>-266.66</v>
      </c>
      <c r="G103" s="318">
        <v>1889</v>
      </c>
      <c r="H103" s="319">
        <v>2046</v>
      </c>
      <c r="I103" s="264">
        <f aca="true" t="shared" si="18" ref="I103:I111">G103-H103</f>
        <v>-157</v>
      </c>
      <c r="J103" s="264">
        <f aca="true" t="shared" si="19" ref="J103:J112">$F103*I103</f>
        <v>41865.62</v>
      </c>
      <c r="K103" s="264">
        <f aca="true" t="shared" si="20" ref="K103:K112">J103/1000000</f>
        <v>0.04186562</v>
      </c>
      <c r="L103" s="318">
        <v>2323</v>
      </c>
      <c r="M103" s="319">
        <v>2323</v>
      </c>
      <c r="N103" s="319">
        <f aca="true" t="shared" si="21" ref="N103:N111">L103-M103</f>
        <v>0</v>
      </c>
      <c r="O103" s="319">
        <f aca="true" t="shared" si="22" ref="O103:O112">$F103*N103</f>
        <v>0</v>
      </c>
      <c r="P103" s="319">
        <f aca="true" t="shared" si="23" ref="P103:P112">O103/1000000</f>
        <v>0</v>
      </c>
      <c r="Q103" s="454"/>
    </row>
    <row r="104" spans="1:17" s="425" customFormat="1" ht="15.75" customHeight="1">
      <c r="A104" s="338">
        <v>4</v>
      </c>
      <c r="B104" s="339" t="s">
        <v>104</v>
      </c>
      <c r="C104" s="342">
        <v>4865139</v>
      </c>
      <c r="D104" s="38" t="s">
        <v>12</v>
      </c>
      <c r="E104" s="39" t="s">
        <v>323</v>
      </c>
      <c r="F104" s="348">
        <v>-100</v>
      </c>
      <c r="G104" s="318">
        <v>3233</v>
      </c>
      <c r="H104" s="319">
        <v>1555</v>
      </c>
      <c r="I104" s="264">
        <f>G104-H104</f>
        <v>1678</v>
      </c>
      <c r="J104" s="264">
        <f>$F104*I104</f>
        <v>-167800</v>
      </c>
      <c r="K104" s="264">
        <f>J104/1000000</f>
        <v>-0.1678</v>
      </c>
      <c r="L104" s="318">
        <v>16</v>
      </c>
      <c r="M104" s="319">
        <v>16</v>
      </c>
      <c r="N104" s="319">
        <f>L104-M104</f>
        <v>0</v>
      </c>
      <c r="O104" s="319">
        <f>$F104*N104</f>
        <v>0</v>
      </c>
      <c r="P104" s="319">
        <f>O104/1000000</f>
        <v>0</v>
      </c>
      <c r="Q104" s="429"/>
    </row>
    <row r="105" spans="1:17" s="425" customFormat="1" ht="15">
      <c r="A105" s="338">
        <v>5</v>
      </c>
      <c r="B105" s="339" t="s">
        <v>105</v>
      </c>
      <c r="C105" s="342">
        <v>4865136</v>
      </c>
      <c r="D105" s="38" t="s">
        <v>12</v>
      </c>
      <c r="E105" s="39" t="s">
        <v>323</v>
      </c>
      <c r="F105" s="348">
        <v>-200</v>
      </c>
      <c r="G105" s="318">
        <v>981791</v>
      </c>
      <c r="H105" s="319">
        <v>981831</v>
      </c>
      <c r="I105" s="264">
        <f t="shared" si="18"/>
        <v>-40</v>
      </c>
      <c r="J105" s="264">
        <f t="shared" si="19"/>
        <v>8000</v>
      </c>
      <c r="K105" s="264">
        <f t="shared" si="20"/>
        <v>0.008</v>
      </c>
      <c r="L105" s="318">
        <v>999383</v>
      </c>
      <c r="M105" s="319">
        <v>999383</v>
      </c>
      <c r="N105" s="319">
        <f t="shared" si="21"/>
        <v>0</v>
      </c>
      <c r="O105" s="319">
        <f t="shared" si="22"/>
        <v>0</v>
      </c>
      <c r="P105" s="319">
        <f t="shared" si="23"/>
        <v>0</v>
      </c>
      <c r="Q105" s="735" t="s">
        <v>489</v>
      </c>
    </row>
    <row r="106" spans="1:17" s="425" customFormat="1" ht="15">
      <c r="A106" s="338">
        <v>6</v>
      </c>
      <c r="B106" s="339" t="s">
        <v>106</v>
      </c>
      <c r="C106" s="342">
        <v>4865172</v>
      </c>
      <c r="D106" s="38" t="s">
        <v>12</v>
      </c>
      <c r="E106" s="39" t="s">
        <v>323</v>
      </c>
      <c r="F106" s="348">
        <v>-1000</v>
      </c>
      <c r="G106" s="318">
        <v>1259</v>
      </c>
      <c r="H106" s="319">
        <v>1109</v>
      </c>
      <c r="I106" s="264">
        <f>G106-H106</f>
        <v>150</v>
      </c>
      <c r="J106" s="264">
        <f>$F106*I106</f>
        <v>-150000</v>
      </c>
      <c r="K106" s="264">
        <f>J106/1000000</f>
        <v>-0.15</v>
      </c>
      <c r="L106" s="318">
        <v>81</v>
      </c>
      <c r="M106" s="319">
        <v>81</v>
      </c>
      <c r="N106" s="319">
        <f>L106-M106</f>
        <v>0</v>
      </c>
      <c r="O106" s="319">
        <f>$F106*N106</f>
        <v>0</v>
      </c>
      <c r="P106" s="319">
        <f>O106/1000000</f>
        <v>0</v>
      </c>
      <c r="Q106" s="647"/>
    </row>
    <row r="107" spans="1:17" s="425" customFormat="1" ht="15">
      <c r="A107" s="338">
        <v>7</v>
      </c>
      <c r="B107" s="339" t="s">
        <v>107</v>
      </c>
      <c r="C107" s="342">
        <v>4864968</v>
      </c>
      <c r="D107" s="38" t="s">
        <v>12</v>
      </c>
      <c r="E107" s="39" t="s">
        <v>323</v>
      </c>
      <c r="F107" s="348">
        <v>-800</v>
      </c>
      <c r="G107" s="318">
        <v>3781</v>
      </c>
      <c r="H107" s="319">
        <v>3929</v>
      </c>
      <c r="I107" s="264">
        <f t="shared" si="18"/>
        <v>-148</v>
      </c>
      <c r="J107" s="264">
        <f t="shared" si="19"/>
        <v>118400</v>
      </c>
      <c r="K107" s="264">
        <f t="shared" si="20"/>
        <v>0.1184</v>
      </c>
      <c r="L107" s="318">
        <v>2757</v>
      </c>
      <c r="M107" s="319">
        <v>2760</v>
      </c>
      <c r="N107" s="319">
        <f t="shared" si="21"/>
        <v>-3</v>
      </c>
      <c r="O107" s="319">
        <f t="shared" si="22"/>
        <v>2400</v>
      </c>
      <c r="P107" s="319">
        <f t="shared" si="23"/>
        <v>0.0024</v>
      </c>
      <c r="Q107" s="438"/>
    </row>
    <row r="108" spans="1:17" s="425" customFormat="1" ht="15.75" customHeight="1">
      <c r="A108" s="338">
        <v>8</v>
      </c>
      <c r="B108" s="339" t="s">
        <v>348</v>
      </c>
      <c r="C108" s="342">
        <v>4865004</v>
      </c>
      <c r="D108" s="38" t="s">
        <v>12</v>
      </c>
      <c r="E108" s="39" t="s">
        <v>323</v>
      </c>
      <c r="F108" s="348">
        <v>-800</v>
      </c>
      <c r="G108" s="318">
        <v>2538</v>
      </c>
      <c r="H108" s="319">
        <v>2687</v>
      </c>
      <c r="I108" s="264">
        <f t="shared" si="18"/>
        <v>-149</v>
      </c>
      <c r="J108" s="264">
        <f t="shared" si="19"/>
        <v>119200</v>
      </c>
      <c r="K108" s="264">
        <f t="shared" si="20"/>
        <v>0.1192</v>
      </c>
      <c r="L108" s="318">
        <v>1325</v>
      </c>
      <c r="M108" s="319">
        <v>1328</v>
      </c>
      <c r="N108" s="319">
        <f t="shared" si="21"/>
        <v>-3</v>
      </c>
      <c r="O108" s="319">
        <f t="shared" si="22"/>
        <v>2400</v>
      </c>
      <c r="P108" s="319">
        <f t="shared" si="23"/>
        <v>0.0024</v>
      </c>
      <c r="Q108" s="454"/>
    </row>
    <row r="109" spans="1:17" s="425" customFormat="1" ht="15.75" customHeight="1">
      <c r="A109" s="338">
        <v>9</v>
      </c>
      <c r="B109" s="339" t="s">
        <v>370</v>
      </c>
      <c r="C109" s="342">
        <v>4865050</v>
      </c>
      <c r="D109" s="38" t="s">
        <v>12</v>
      </c>
      <c r="E109" s="39" t="s">
        <v>323</v>
      </c>
      <c r="F109" s="348">
        <v>-800</v>
      </c>
      <c r="G109" s="318">
        <v>982119</v>
      </c>
      <c r="H109" s="264">
        <v>982119</v>
      </c>
      <c r="I109" s="264">
        <f>G109-H109</f>
        <v>0</v>
      </c>
      <c r="J109" s="264">
        <f t="shared" si="19"/>
        <v>0</v>
      </c>
      <c r="K109" s="264">
        <f t="shared" si="20"/>
        <v>0</v>
      </c>
      <c r="L109" s="318">
        <v>998603</v>
      </c>
      <c r="M109" s="264">
        <v>998603</v>
      </c>
      <c r="N109" s="319">
        <f>L109-M109</f>
        <v>0</v>
      </c>
      <c r="O109" s="319">
        <f t="shared" si="22"/>
        <v>0</v>
      </c>
      <c r="P109" s="319">
        <f t="shared" si="23"/>
        <v>0</v>
      </c>
      <c r="Q109" s="429" t="s">
        <v>490</v>
      </c>
    </row>
    <row r="110" spans="1:17" s="425" customFormat="1" ht="15.75" customHeight="1">
      <c r="A110" s="338">
        <v>10</v>
      </c>
      <c r="B110" s="339" t="s">
        <v>369</v>
      </c>
      <c r="C110" s="342">
        <v>4864998</v>
      </c>
      <c r="D110" s="38" t="s">
        <v>12</v>
      </c>
      <c r="E110" s="39" t="s">
        <v>323</v>
      </c>
      <c r="F110" s="348">
        <v>-800</v>
      </c>
      <c r="G110" s="318">
        <v>950267</v>
      </c>
      <c r="H110" s="264">
        <v>950267</v>
      </c>
      <c r="I110" s="264">
        <f t="shared" si="18"/>
        <v>0</v>
      </c>
      <c r="J110" s="264">
        <f t="shared" si="19"/>
        <v>0</v>
      </c>
      <c r="K110" s="264">
        <f t="shared" si="20"/>
        <v>0</v>
      </c>
      <c r="L110" s="318">
        <v>979419</v>
      </c>
      <c r="M110" s="264">
        <v>979419</v>
      </c>
      <c r="N110" s="319">
        <f t="shared" si="21"/>
        <v>0</v>
      </c>
      <c r="O110" s="319">
        <f t="shared" si="22"/>
        <v>0</v>
      </c>
      <c r="P110" s="319">
        <f t="shared" si="23"/>
        <v>0</v>
      </c>
      <c r="Q110" s="429" t="s">
        <v>490</v>
      </c>
    </row>
    <row r="111" spans="1:17" s="425" customFormat="1" ht="15.75" customHeight="1">
      <c r="A111" s="338">
        <v>11</v>
      </c>
      <c r="B111" s="339" t="s">
        <v>363</v>
      </c>
      <c r="C111" s="342">
        <v>4864993</v>
      </c>
      <c r="D111" s="158" t="s">
        <v>12</v>
      </c>
      <c r="E111" s="246" t="s">
        <v>323</v>
      </c>
      <c r="F111" s="348">
        <v>-800</v>
      </c>
      <c r="G111" s="318">
        <v>949323</v>
      </c>
      <c r="H111" s="319">
        <v>950466</v>
      </c>
      <c r="I111" s="264">
        <f t="shared" si="18"/>
        <v>-1143</v>
      </c>
      <c r="J111" s="264">
        <f t="shared" si="19"/>
        <v>914400</v>
      </c>
      <c r="K111" s="264">
        <f t="shared" si="20"/>
        <v>0.9144</v>
      </c>
      <c r="L111" s="318">
        <v>989604</v>
      </c>
      <c r="M111" s="319">
        <v>989607</v>
      </c>
      <c r="N111" s="319">
        <f t="shared" si="21"/>
        <v>-3</v>
      </c>
      <c r="O111" s="319">
        <f t="shared" si="22"/>
        <v>2400</v>
      </c>
      <c r="P111" s="319">
        <f t="shared" si="23"/>
        <v>0.0024</v>
      </c>
      <c r="Q111" s="430"/>
    </row>
    <row r="112" spans="1:17" s="425" customFormat="1" ht="15.75" customHeight="1">
      <c r="A112" s="338">
        <v>12</v>
      </c>
      <c r="B112" s="339" t="s">
        <v>405</v>
      </c>
      <c r="C112" s="342">
        <v>5128403</v>
      </c>
      <c r="D112" s="158" t="s">
        <v>12</v>
      </c>
      <c r="E112" s="246" t="s">
        <v>323</v>
      </c>
      <c r="F112" s="348">
        <v>-2000</v>
      </c>
      <c r="G112" s="318">
        <v>992961</v>
      </c>
      <c r="H112" s="319">
        <v>993183</v>
      </c>
      <c r="I112" s="264">
        <f>G112-H112</f>
        <v>-222</v>
      </c>
      <c r="J112" s="264">
        <f t="shared" si="19"/>
        <v>444000</v>
      </c>
      <c r="K112" s="264">
        <f t="shared" si="20"/>
        <v>0.444</v>
      </c>
      <c r="L112" s="318">
        <v>999548</v>
      </c>
      <c r="M112" s="319">
        <v>999557</v>
      </c>
      <c r="N112" s="319">
        <f>L112-M112</f>
        <v>-9</v>
      </c>
      <c r="O112" s="319">
        <f t="shared" si="22"/>
        <v>18000</v>
      </c>
      <c r="P112" s="319">
        <f t="shared" si="23"/>
        <v>0.018</v>
      </c>
      <c r="Q112" s="455"/>
    </row>
    <row r="113" spans="1:17" s="425" customFormat="1" ht="15.75" customHeight="1">
      <c r="A113" s="338"/>
      <c r="B113" s="340" t="s">
        <v>353</v>
      </c>
      <c r="C113" s="342"/>
      <c r="D113" s="42"/>
      <c r="E113" s="42"/>
      <c r="F113" s="348"/>
      <c r="G113" s="318"/>
      <c r="H113" s="319"/>
      <c r="I113" s="264"/>
      <c r="J113" s="264"/>
      <c r="K113" s="264"/>
      <c r="L113" s="318"/>
      <c r="M113" s="319"/>
      <c r="N113" s="319"/>
      <c r="O113" s="319"/>
      <c r="P113" s="319"/>
      <c r="Q113" s="429"/>
    </row>
    <row r="114" spans="1:17" s="425" customFormat="1" ht="15.75" customHeight="1">
      <c r="A114" s="338">
        <v>13</v>
      </c>
      <c r="B114" s="339" t="s">
        <v>108</v>
      </c>
      <c r="C114" s="342">
        <v>4864949</v>
      </c>
      <c r="D114" s="38" t="s">
        <v>12</v>
      </c>
      <c r="E114" s="39" t="s">
        <v>323</v>
      </c>
      <c r="F114" s="348">
        <v>-2000</v>
      </c>
      <c r="G114" s="318">
        <v>987803</v>
      </c>
      <c r="H114" s="319">
        <v>988120</v>
      </c>
      <c r="I114" s="264">
        <f>G114-H114</f>
        <v>-317</v>
      </c>
      <c r="J114" s="264">
        <f>$F114*I114</f>
        <v>634000</v>
      </c>
      <c r="K114" s="264">
        <f>J114/1000000</f>
        <v>0.634</v>
      </c>
      <c r="L114" s="318">
        <v>999464</v>
      </c>
      <c r="M114" s="319">
        <v>999467</v>
      </c>
      <c r="N114" s="319">
        <f>L114-M114</f>
        <v>-3</v>
      </c>
      <c r="O114" s="319">
        <f>$F114*N114</f>
        <v>6000</v>
      </c>
      <c r="P114" s="319">
        <f>O114/1000000</f>
        <v>0.006</v>
      </c>
      <c r="Q114" s="439"/>
    </row>
    <row r="115" spans="1:17" s="425" customFormat="1" ht="15.75" customHeight="1">
      <c r="A115" s="338">
        <v>14</v>
      </c>
      <c r="B115" s="339" t="s">
        <v>109</v>
      </c>
      <c r="C115" s="342">
        <v>4865016</v>
      </c>
      <c r="D115" s="38" t="s">
        <v>12</v>
      </c>
      <c r="E115" s="39" t="s">
        <v>323</v>
      </c>
      <c r="F115" s="348">
        <v>-800</v>
      </c>
      <c r="G115" s="263">
        <v>7</v>
      </c>
      <c r="H115" s="264">
        <v>7</v>
      </c>
      <c r="I115" s="301">
        <v>0</v>
      </c>
      <c r="J115" s="301">
        <v>0</v>
      </c>
      <c r="K115" s="301">
        <v>0</v>
      </c>
      <c r="L115" s="263">
        <v>999722</v>
      </c>
      <c r="M115" s="264">
        <v>999722</v>
      </c>
      <c r="N115" s="301">
        <v>0</v>
      </c>
      <c r="O115" s="301">
        <v>0</v>
      </c>
      <c r="P115" s="301">
        <v>0</v>
      </c>
      <c r="Q115" s="439"/>
    </row>
    <row r="116" spans="1:17" s="425" customFormat="1" ht="15.75" customHeight="1">
      <c r="A116" s="338"/>
      <c r="B116" s="341" t="s">
        <v>110</v>
      </c>
      <c r="C116" s="342"/>
      <c r="D116" s="38"/>
      <c r="E116" s="38"/>
      <c r="F116" s="348"/>
      <c r="G116" s="318"/>
      <c r="H116" s="319"/>
      <c r="I116" s="264"/>
      <c r="J116" s="264"/>
      <c r="K116" s="264"/>
      <c r="L116" s="318"/>
      <c r="M116" s="319"/>
      <c r="N116" s="319"/>
      <c r="O116" s="319"/>
      <c r="P116" s="319"/>
      <c r="Q116" s="429"/>
    </row>
    <row r="117" spans="1:17" s="425" customFormat="1" ht="15.75" customHeight="1">
      <c r="A117" s="338">
        <v>15</v>
      </c>
      <c r="B117" s="306" t="s">
        <v>42</v>
      </c>
      <c r="C117" s="342">
        <v>4864843</v>
      </c>
      <c r="D117" s="42" t="s">
        <v>12</v>
      </c>
      <c r="E117" s="39" t="s">
        <v>323</v>
      </c>
      <c r="F117" s="348">
        <v>-1000</v>
      </c>
      <c r="G117" s="318">
        <v>998129</v>
      </c>
      <c r="H117" s="319">
        <v>998129</v>
      </c>
      <c r="I117" s="264">
        <f>G117-H117</f>
        <v>0</v>
      </c>
      <c r="J117" s="264">
        <f>$F117*I117</f>
        <v>0</v>
      </c>
      <c r="K117" s="264">
        <f>J117/1000000</f>
        <v>0</v>
      </c>
      <c r="L117" s="318">
        <v>26126</v>
      </c>
      <c r="M117" s="319">
        <v>26314</v>
      </c>
      <c r="N117" s="319">
        <f>L117-M117</f>
        <v>-188</v>
      </c>
      <c r="O117" s="319">
        <f>$F117*N117</f>
        <v>188000</v>
      </c>
      <c r="P117" s="319">
        <f>O117/1000000</f>
        <v>0.188</v>
      </c>
      <c r="Q117" s="429"/>
    </row>
    <row r="118" spans="1:17" s="425" customFormat="1" ht="15.75" customHeight="1">
      <c r="A118" s="338"/>
      <c r="B118" s="341" t="s">
        <v>43</v>
      </c>
      <c r="C118" s="342"/>
      <c r="D118" s="38"/>
      <c r="E118" s="38"/>
      <c r="F118" s="348"/>
      <c r="G118" s="318"/>
      <c r="H118" s="319"/>
      <c r="I118" s="264"/>
      <c r="J118" s="264"/>
      <c r="K118" s="264"/>
      <c r="L118" s="318"/>
      <c r="M118" s="319"/>
      <c r="N118" s="319"/>
      <c r="O118" s="319"/>
      <c r="P118" s="319"/>
      <c r="Q118" s="429"/>
    </row>
    <row r="119" spans="1:17" s="425" customFormat="1" ht="15.75" customHeight="1">
      <c r="A119" s="338">
        <v>16</v>
      </c>
      <c r="B119" s="339" t="s">
        <v>76</v>
      </c>
      <c r="C119" s="342">
        <v>5295200</v>
      </c>
      <c r="D119" s="38" t="s">
        <v>12</v>
      </c>
      <c r="E119" s="39" t="s">
        <v>323</v>
      </c>
      <c r="F119" s="348">
        <v>-100</v>
      </c>
      <c r="G119" s="318">
        <v>998985</v>
      </c>
      <c r="H119" s="319">
        <v>999474</v>
      </c>
      <c r="I119" s="264">
        <f>G119-H119</f>
        <v>-489</v>
      </c>
      <c r="J119" s="264">
        <f>$F119*I119</f>
        <v>48900</v>
      </c>
      <c r="K119" s="264">
        <f>J119/1000000</f>
        <v>0.0489</v>
      </c>
      <c r="L119" s="318">
        <v>999845</v>
      </c>
      <c r="M119" s="319">
        <v>999845</v>
      </c>
      <c r="N119" s="319">
        <f>L119-M119</f>
        <v>0</v>
      </c>
      <c r="O119" s="319">
        <f>$F119*N119</f>
        <v>0</v>
      </c>
      <c r="P119" s="319">
        <f>O119/1000000</f>
        <v>0</v>
      </c>
      <c r="Q119" s="429"/>
    </row>
    <row r="120" spans="1:17" ht="15.75" customHeight="1">
      <c r="A120" s="338"/>
      <c r="B120" s="340" t="s">
        <v>46</v>
      </c>
      <c r="C120" s="326"/>
      <c r="D120" s="42"/>
      <c r="E120" s="42"/>
      <c r="F120" s="348"/>
      <c r="G120" s="318"/>
      <c r="H120" s="319"/>
      <c r="I120" s="367"/>
      <c r="J120" s="367"/>
      <c r="K120" s="365"/>
      <c r="L120" s="318"/>
      <c r="M120" s="319"/>
      <c r="N120" s="366"/>
      <c r="O120" s="366"/>
      <c r="P120" s="317"/>
      <c r="Q120" s="178"/>
    </row>
    <row r="121" spans="1:17" ht="15.75" customHeight="1">
      <c r="A121" s="338"/>
      <c r="B121" s="340" t="s">
        <v>47</v>
      </c>
      <c r="C121" s="326"/>
      <c r="D121" s="42"/>
      <c r="E121" s="42"/>
      <c r="F121" s="348"/>
      <c r="G121" s="318"/>
      <c r="H121" s="319"/>
      <c r="I121" s="367"/>
      <c r="J121" s="367"/>
      <c r="K121" s="365"/>
      <c r="L121" s="318"/>
      <c r="M121" s="319"/>
      <c r="N121" s="366"/>
      <c r="O121" s="366"/>
      <c r="P121" s="317"/>
      <c r="Q121" s="178"/>
    </row>
    <row r="122" spans="1:17" ht="15.75" customHeight="1">
      <c r="A122" s="344"/>
      <c r="B122" s="347" t="s">
        <v>60</v>
      </c>
      <c r="C122" s="342"/>
      <c r="D122" s="42"/>
      <c r="E122" s="42"/>
      <c r="F122" s="348"/>
      <c r="G122" s="318"/>
      <c r="H122" s="319"/>
      <c r="I122" s="365"/>
      <c r="J122" s="365"/>
      <c r="K122" s="365"/>
      <c r="L122" s="318"/>
      <c r="M122" s="319"/>
      <c r="N122" s="317"/>
      <c r="O122" s="317"/>
      <c r="P122" s="317"/>
      <c r="Q122" s="178"/>
    </row>
    <row r="123" spans="1:17" s="425" customFormat="1" ht="17.25" customHeight="1">
      <c r="A123" s="338">
        <v>17</v>
      </c>
      <c r="B123" s="465" t="s">
        <v>61</v>
      </c>
      <c r="C123" s="342">
        <v>4865088</v>
      </c>
      <c r="D123" s="38" t="s">
        <v>12</v>
      </c>
      <c r="E123" s="39" t="s">
        <v>323</v>
      </c>
      <c r="F123" s="348">
        <v>-166.66</v>
      </c>
      <c r="G123" s="318">
        <v>1412</v>
      </c>
      <c r="H123" s="319">
        <v>1412</v>
      </c>
      <c r="I123" s="264">
        <f>G123-H123</f>
        <v>0</v>
      </c>
      <c r="J123" s="264">
        <f>$F123*I123</f>
        <v>0</v>
      </c>
      <c r="K123" s="264">
        <f>J123/1000000</f>
        <v>0</v>
      </c>
      <c r="L123" s="318">
        <v>7172</v>
      </c>
      <c r="M123" s="319">
        <v>7172</v>
      </c>
      <c r="N123" s="319">
        <f>L123-M123</f>
        <v>0</v>
      </c>
      <c r="O123" s="319">
        <f>$F123*N123</f>
        <v>0</v>
      </c>
      <c r="P123" s="319">
        <f>O123/1000000</f>
        <v>0</v>
      </c>
      <c r="Q123" s="454"/>
    </row>
    <row r="124" spans="1:17" s="425" customFormat="1" ht="15.75" customHeight="1">
      <c r="A124" s="338">
        <v>18</v>
      </c>
      <c r="B124" s="465" t="s">
        <v>62</v>
      </c>
      <c r="C124" s="342">
        <v>4902579</v>
      </c>
      <c r="D124" s="38" t="s">
        <v>12</v>
      </c>
      <c r="E124" s="39" t="s">
        <v>323</v>
      </c>
      <c r="F124" s="348">
        <v>-500</v>
      </c>
      <c r="G124" s="318">
        <v>999797</v>
      </c>
      <c r="H124" s="319">
        <v>999816</v>
      </c>
      <c r="I124" s="264">
        <f>G124-H124</f>
        <v>-19</v>
      </c>
      <c r="J124" s="264">
        <f>$F124*I124</f>
        <v>9500</v>
      </c>
      <c r="K124" s="264">
        <f>J124/1000000</f>
        <v>0.0095</v>
      </c>
      <c r="L124" s="318">
        <v>2261</v>
      </c>
      <c r="M124" s="319">
        <v>2261</v>
      </c>
      <c r="N124" s="319">
        <f>L124-M124</f>
        <v>0</v>
      </c>
      <c r="O124" s="319">
        <f>$F124*N124</f>
        <v>0</v>
      </c>
      <c r="P124" s="319">
        <f>O124/1000000</f>
        <v>0</v>
      </c>
      <c r="Q124" s="429"/>
    </row>
    <row r="125" spans="1:17" s="425" customFormat="1" ht="15.75" customHeight="1">
      <c r="A125" s="338">
        <v>19</v>
      </c>
      <c r="B125" s="465" t="s">
        <v>63</v>
      </c>
      <c r="C125" s="342">
        <v>4902526</v>
      </c>
      <c r="D125" s="38" t="s">
        <v>12</v>
      </c>
      <c r="E125" s="39" t="s">
        <v>323</v>
      </c>
      <c r="F125" s="348">
        <v>-500</v>
      </c>
      <c r="G125" s="318">
        <v>29</v>
      </c>
      <c r="H125" s="319">
        <v>33</v>
      </c>
      <c r="I125" s="264">
        <f>G125-H125</f>
        <v>-4</v>
      </c>
      <c r="J125" s="264">
        <f>$F125*I125</f>
        <v>2000</v>
      </c>
      <c r="K125" s="264">
        <f>J125/1000000</f>
        <v>0.002</v>
      </c>
      <c r="L125" s="318">
        <v>160</v>
      </c>
      <c r="M125" s="319">
        <v>155</v>
      </c>
      <c r="N125" s="319">
        <f>L125-M125</f>
        <v>5</v>
      </c>
      <c r="O125" s="319">
        <f>$F125*N125</f>
        <v>-2500</v>
      </c>
      <c r="P125" s="319">
        <f>O125/1000000</f>
        <v>-0.0025</v>
      </c>
      <c r="Q125" s="429"/>
    </row>
    <row r="126" spans="1:17" s="425" customFormat="1" ht="15.75" customHeight="1">
      <c r="A126" s="338">
        <v>20</v>
      </c>
      <c r="B126" s="465" t="s">
        <v>64</v>
      </c>
      <c r="C126" s="342">
        <v>4865090</v>
      </c>
      <c r="D126" s="38" t="s">
        <v>12</v>
      </c>
      <c r="E126" s="39" t="s">
        <v>323</v>
      </c>
      <c r="F126" s="650">
        <v>-500</v>
      </c>
      <c r="G126" s="318">
        <v>1092</v>
      </c>
      <c r="H126" s="319">
        <v>1080</v>
      </c>
      <c r="I126" s="264">
        <f>G126-H126</f>
        <v>12</v>
      </c>
      <c r="J126" s="264">
        <f>$F126*I126</f>
        <v>-6000</v>
      </c>
      <c r="K126" s="264">
        <f>J126/1000000</f>
        <v>-0.006</v>
      </c>
      <c r="L126" s="318">
        <v>998</v>
      </c>
      <c r="M126" s="319">
        <v>979</v>
      </c>
      <c r="N126" s="319">
        <f>L126-M126</f>
        <v>19</v>
      </c>
      <c r="O126" s="319">
        <f>$F126*N126</f>
        <v>-9500</v>
      </c>
      <c r="P126" s="319">
        <f>O126/1000000</f>
        <v>-0.0095</v>
      </c>
      <c r="Q126" s="429"/>
    </row>
    <row r="127" spans="1:17" s="425" customFormat="1" ht="15.75" customHeight="1">
      <c r="A127" s="338"/>
      <c r="B127" s="347" t="s">
        <v>30</v>
      </c>
      <c r="C127" s="342"/>
      <c r="D127" s="42"/>
      <c r="E127" s="42"/>
      <c r="F127" s="348"/>
      <c r="G127" s="318"/>
      <c r="H127" s="319"/>
      <c r="I127" s="264"/>
      <c r="J127" s="264"/>
      <c r="K127" s="264"/>
      <c r="L127" s="318"/>
      <c r="M127" s="319"/>
      <c r="N127" s="319"/>
      <c r="O127" s="319"/>
      <c r="P127" s="319"/>
      <c r="Q127" s="429"/>
    </row>
    <row r="128" spans="1:17" s="425" customFormat="1" ht="15.75" customHeight="1">
      <c r="A128" s="338">
        <v>21</v>
      </c>
      <c r="B128" s="741" t="s">
        <v>65</v>
      </c>
      <c r="C128" s="342">
        <v>4864797</v>
      </c>
      <c r="D128" s="38" t="s">
        <v>12</v>
      </c>
      <c r="E128" s="39" t="s">
        <v>323</v>
      </c>
      <c r="F128" s="348">
        <v>-100</v>
      </c>
      <c r="G128" s="318">
        <v>62699</v>
      </c>
      <c r="H128" s="319">
        <v>63001</v>
      </c>
      <c r="I128" s="264">
        <f>G128-H128</f>
        <v>-302</v>
      </c>
      <c r="J128" s="264">
        <f>$F128*I128</f>
        <v>30200</v>
      </c>
      <c r="K128" s="264">
        <f>J128/1000000</f>
        <v>0.0302</v>
      </c>
      <c r="L128" s="318">
        <v>2406</v>
      </c>
      <c r="M128" s="319">
        <v>2406</v>
      </c>
      <c r="N128" s="319">
        <f>L128-M128</f>
        <v>0</v>
      </c>
      <c r="O128" s="319">
        <f>$F128*N128</f>
        <v>0</v>
      </c>
      <c r="P128" s="319">
        <f>O128/1000000</f>
        <v>0</v>
      </c>
      <c r="Q128" s="429"/>
    </row>
    <row r="129" spans="1:17" s="425" customFormat="1" ht="15.75" customHeight="1">
      <c r="A129" s="338">
        <v>22</v>
      </c>
      <c r="B129" s="741" t="s">
        <v>134</v>
      </c>
      <c r="C129" s="342">
        <v>4865074</v>
      </c>
      <c r="D129" s="38" t="s">
        <v>12</v>
      </c>
      <c r="E129" s="39" t="s">
        <v>323</v>
      </c>
      <c r="F129" s="348">
        <v>-133.33</v>
      </c>
      <c r="G129" s="318">
        <v>259</v>
      </c>
      <c r="H129" s="319">
        <v>252</v>
      </c>
      <c r="I129" s="264">
        <f>G129-H129</f>
        <v>7</v>
      </c>
      <c r="J129" s="264">
        <f>$F129*I129</f>
        <v>-933.3100000000001</v>
      </c>
      <c r="K129" s="264">
        <f>J129/1000000</f>
        <v>-0.00093331</v>
      </c>
      <c r="L129" s="318">
        <v>792</v>
      </c>
      <c r="M129" s="319">
        <v>793</v>
      </c>
      <c r="N129" s="319">
        <f>L129-M129</f>
        <v>-1</v>
      </c>
      <c r="O129" s="319">
        <f>$F129*N129</f>
        <v>133.33</v>
      </c>
      <c r="P129" s="319">
        <f>O129/1000000</f>
        <v>0.00013333</v>
      </c>
      <c r="Q129" s="429"/>
    </row>
    <row r="130" spans="1:17" s="425" customFormat="1" ht="15.75" customHeight="1">
      <c r="A130" s="338"/>
      <c r="B130" s="347" t="s">
        <v>459</v>
      </c>
      <c r="C130" s="342"/>
      <c r="D130" s="38"/>
      <c r="E130" s="39"/>
      <c r="F130" s="348"/>
      <c r="G130" s="318"/>
      <c r="H130" s="319"/>
      <c r="I130" s="264"/>
      <c r="J130" s="264"/>
      <c r="K130" s="264"/>
      <c r="L130" s="318"/>
      <c r="M130" s="319"/>
      <c r="N130" s="319"/>
      <c r="O130" s="319"/>
      <c r="P130" s="319"/>
      <c r="Q130" s="429"/>
    </row>
    <row r="131" spans="1:17" s="425" customFormat="1" ht="14.25" customHeight="1">
      <c r="A131" s="338">
        <v>23</v>
      </c>
      <c r="B131" s="339" t="s">
        <v>59</v>
      </c>
      <c r="C131" s="342">
        <v>4902568</v>
      </c>
      <c r="D131" s="38" t="s">
        <v>12</v>
      </c>
      <c r="E131" s="39" t="s">
        <v>323</v>
      </c>
      <c r="F131" s="348">
        <v>-100</v>
      </c>
      <c r="G131" s="318">
        <v>993902</v>
      </c>
      <c r="H131" s="319">
        <v>994261</v>
      </c>
      <c r="I131" s="264">
        <f>G131-H131</f>
        <v>-359</v>
      </c>
      <c r="J131" s="264">
        <f>$F131*I131</f>
        <v>35900</v>
      </c>
      <c r="K131" s="264">
        <f>J131/1000000</f>
        <v>0.0359</v>
      </c>
      <c r="L131" s="318">
        <v>2737</v>
      </c>
      <c r="M131" s="319">
        <v>2740</v>
      </c>
      <c r="N131" s="319">
        <f>L131-M131</f>
        <v>-3</v>
      </c>
      <c r="O131" s="319">
        <f>$F131*N131</f>
        <v>300</v>
      </c>
      <c r="P131" s="319">
        <f>O131/1000000</f>
        <v>0.0003</v>
      </c>
      <c r="Q131" s="429"/>
    </row>
    <row r="132" spans="1:17" s="425" customFormat="1" ht="15.75" customHeight="1">
      <c r="A132" s="338"/>
      <c r="B132" s="341" t="s">
        <v>67</v>
      </c>
      <c r="C132" s="342"/>
      <c r="D132" s="38"/>
      <c r="E132" s="38"/>
      <c r="F132" s="348"/>
      <c r="G132" s="318"/>
      <c r="H132" s="319"/>
      <c r="I132" s="264"/>
      <c r="J132" s="264"/>
      <c r="K132" s="264"/>
      <c r="L132" s="318"/>
      <c r="M132" s="319"/>
      <c r="N132" s="319"/>
      <c r="O132" s="319"/>
      <c r="P132" s="319"/>
      <c r="Q132" s="429"/>
    </row>
    <row r="133" spans="1:17" s="425" customFormat="1" ht="15.75" customHeight="1">
      <c r="A133" s="338">
        <v>24</v>
      </c>
      <c r="B133" s="339" t="s">
        <v>68</v>
      </c>
      <c r="C133" s="342">
        <v>4902540</v>
      </c>
      <c r="D133" s="38" t="s">
        <v>12</v>
      </c>
      <c r="E133" s="39" t="s">
        <v>323</v>
      </c>
      <c r="F133" s="348">
        <v>-100</v>
      </c>
      <c r="G133" s="318">
        <v>9100</v>
      </c>
      <c r="H133" s="319">
        <v>9064</v>
      </c>
      <c r="I133" s="264">
        <f>G133-H133</f>
        <v>36</v>
      </c>
      <c r="J133" s="264">
        <f>$F133*I133</f>
        <v>-3600</v>
      </c>
      <c r="K133" s="264">
        <f>J133/1000000</f>
        <v>-0.0036</v>
      </c>
      <c r="L133" s="318">
        <v>14853</v>
      </c>
      <c r="M133" s="319">
        <v>14853</v>
      </c>
      <c r="N133" s="319">
        <f>L133-M133</f>
        <v>0</v>
      </c>
      <c r="O133" s="319">
        <f>$F133*N133</f>
        <v>0</v>
      </c>
      <c r="P133" s="319">
        <f>O133/1000000</f>
        <v>0</v>
      </c>
      <c r="Q133" s="439"/>
    </row>
    <row r="134" spans="1:17" s="425" customFormat="1" ht="15.75" customHeight="1">
      <c r="A134" s="338">
        <v>25</v>
      </c>
      <c r="B134" s="339" t="s">
        <v>69</v>
      </c>
      <c r="C134" s="342">
        <v>4902520</v>
      </c>
      <c r="D134" s="38" t="s">
        <v>12</v>
      </c>
      <c r="E134" s="39" t="s">
        <v>323</v>
      </c>
      <c r="F134" s="342">
        <v>-100</v>
      </c>
      <c r="G134" s="318">
        <v>12647</v>
      </c>
      <c r="H134" s="319">
        <v>12276</v>
      </c>
      <c r="I134" s="264">
        <f>G134-H134</f>
        <v>371</v>
      </c>
      <c r="J134" s="264">
        <f>$F134*I134</f>
        <v>-37100</v>
      </c>
      <c r="K134" s="264">
        <f>J134/1000000</f>
        <v>-0.0371</v>
      </c>
      <c r="L134" s="318">
        <v>5665</v>
      </c>
      <c r="M134" s="319">
        <v>5664</v>
      </c>
      <c r="N134" s="319">
        <f>L134-M134</f>
        <v>1</v>
      </c>
      <c r="O134" s="319">
        <f>$F134*N134</f>
        <v>-100</v>
      </c>
      <c r="P134" s="319">
        <f>O134/1000000</f>
        <v>-0.0001</v>
      </c>
      <c r="Q134" s="643"/>
    </row>
    <row r="135" spans="1:17" s="425" customFormat="1" ht="15.75" customHeight="1">
      <c r="A135" s="318">
        <v>26</v>
      </c>
      <c r="B135" s="749" t="s">
        <v>70</v>
      </c>
      <c r="C135" s="342">
        <v>4902536</v>
      </c>
      <c r="D135" s="38" t="s">
        <v>12</v>
      </c>
      <c r="E135" s="39" t="s">
        <v>323</v>
      </c>
      <c r="F135" s="342">
        <v>-100</v>
      </c>
      <c r="G135" s="318">
        <v>31262</v>
      </c>
      <c r="H135" s="319">
        <v>30964</v>
      </c>
      <c r="I135" s="319">
        <f>G135-H135</f>
        <v>298</v>
      </c>
      <c r="J135" s="319">
        <f>$F135*I135</f>
        <v>-29800</v>
      </c>
      <c r="K135" s="319">
        <f>J135/1000000</f>
        <v>-0.0298</v>
      </c>
      <c r="L135" s="318">
        <v>10919</v>
      </c>
      <c r="M135" s="319">
        <v>10918</v>
      </c>
      <c r="N135" s="319">
        <f>L135-M135</f>
        <v>1</v>
      </c>
      <c r="O135" s="319">
        <f>$F135*N135</f>
        <v>-100</v>
      </c>
      <c r="P135" s="319">
        <f>O135/1000000</f>
        <v>-0.0001</v>
      </c>
      <c r="Q135" s="643"/>
    </row>
    <row r="136" spans="2:17" s="425" customFormat="1" ht="15.75" customHeight="1">
      <c r="B136" s="750" t="s">
        <v>465</v>
      </c>
      <c r="C136" s="681"/>
      <c r="D136" s="726"/>
      <c r="E136" s="727"/>
      <c r="F136" s="681"/>
      <c r="G136" s="318"/>
      <c r="H136" s="319"/>
      <c r="I136" s="675"/>
      <c r="J136" s="675"/>
      <c r="K136" s="728"/>
      <c r="L136" s="318"/>
      <c r="M136" s="319"/>
      <c r="N136" s="675"/>
      <c r="O136" s="675"/>
      <c r="P136" s="678"/>
      <c r="Q136" s="455"/>
    </row>
    <row r="137" spans="1:17" s="425" customFormat="1" ht="15.75" customHeight="1">
      <c r="A137" s="680">
        <v>27</v>
      </c>
      <c r="B137" s="682" t="s">
        <v>456</v>
      </c>
      <c r="C137" s="681" t="s">
        <v>464</v>
      </c>
      <c r="D137" s="38" t="s">
        <v>462</v>
      </c>
      <c r="E137" s="39" t="s">
        <v>323</v>
      </c>
      <c r="F137" s="681">
        <v>1</v>
      </c>
      <c r="G137" s="318">
        <v>58330</v>
      </c>
      <c r="H137" s="264">
        <v>58310</v>
      </c>
      <c r="I137" s="675">
        <f>G137-H137</f>
        <v>20</v>
      </c>
      <c r="J137" s="675">
        <f>$F137*I137</f>
        <v>20</v>
      </c>
      <c r="K137" s="728">
        <f>J137/1000000</f>
        <v>2E-05</v>
      </c>
      <c r="L137" s="318">
        <v>224590</v>
      </c>
      <c r="M137" s="264">
        <v>222220</v>
      </c>
      <c r="N137" s="675">
        <f>L137-M137</f>
        <v>2370</v>
      </c>
      <c r="O137" s="675">
        <f>$F137*N137</f>
        <v>2370</v>
      </c>
      <c r="P137" s="678">
        <f>O137/1000000</f>
        <v>0.00237</v>
      </c>
      <c r="Q137" s="819"/>
    </row>
    <row r="138" spans="1:17" s="425" customFormat="1" ht="15.75" customHeight="1">
      <c r="A138" s="680">
        <v>28</v>
      </c>
      <c r="B138" s="682" t="s">
        <v>457</v>
      </c>
      <c r="C138" s="681" t="s">
        <v>461</v>
      </c>
      <c r="D138" s="38" t="s">
        <v>462</v>
      </c>
      <c r="E138" s="39" t="s">
        <v>323</v>
      </c>
      <c r="F138" s="681">
        <v>1</v>
      </c>
      <c r="G138" s="318">
        <v>32290</v>
      </c>
      <c r="H138" s="264">
        <v>32290</v>
      </c>
      <c r="I138" s="675">
        <f>G138-H138</f>
        <v>0</v>
      </c>
      <c r="J138" s="675">
        <f>$F138*I138</f>
        <v>0</v>
      </c>
      <c r="K138" s="728">
        <f>J138/1000000</f>
        <v>0</v>
      </c>
      <c r="L138" s="318">
        <v>378689</v>
      </c>
      <c r="M138" s="264">
        <v>368609</v>
      </c>
      <c r="N138" s="675">
        <f>L138-M138</f>
        <v>10080</v>
      </c>
      <c r="O138" s="675">
        <f>$F138*N138</f>
        <v>10080</v>
      </c>
      <c r="P138" s="678">
        <f>O138/1000000</f>
        <v>0.01008</v>
      </c>
      <c r="Q138" s="819"/>
    </row>
    <row r="139" spans="1:17" s="425" customFormat="1" ht="15.75" customHeight="1">
      <c r="A139" s="680">
        <v>29</v>
      </c>
      <c r="B139" s="682" t="s">
        <v>458</v>
      </c>
      <c r="C139" s="681" t="s">
        <v>463</v>
      </c>
      <c r="D139" s="38" t="s">
        <v>462</v>
      </c>
      <c r="E139" s="39" t="s">
        <v>323</v>
      </c>
      <c r="F139" s="681">
        <v>1</v>
      </c>
      <c r="G139" s="318">
        <v>129400</v>
      </c>
      <c r="H139" s="264">
        <v>129400</v>
      </c>
      <c r="I139" s="675">
        <f>G139-H139</f>
        <v>0</v>
      </c>
      <c r="J139" s="675">
        <f>$F139*I139</f>
        <v>0</v>
      </c>
      <c r="K139" s="728">
        <f>J139/1000000</f>
        <v>0</v>
      </c>
      <c r="L139" s="318">
        <v>1184400</v>
      </c>
      <c r="M139" s="264">
        <v>1152099</v>
      </c>
      <c r="N139" s="675">
        <f>L139-M139</f>
        <v>32301</v>
      </c>
      <c r="O139" s="675">
        <f>$F139*N139</f>
        <v>32301</v>
      </c>
      <c r="P139" s="678">
        <f>O139/1000000</f>
        <v>0.032301</v>
      </c>
      <c r="Q139" s="819"/>
    </row>
    <row r="140" spans="1:17" s="425" customFormat="1" ht="15.75" customHeight="1">
      <c r="A140" s="680"/>
      <c r="B140" s="682"/>
      <c r="C140" s="681"/>
      <c r="D140" s="726"/>
      <c r="E140" s="727"/>
      <c r="F140" s="681"/>
      <c r="G140" s="680"/>
      <c r="H140" s="53"/>
      <c r="I140" s="675"/>
      <c r="J140" s="675"/>
      <c r="K140" s="728"/>
      <c r="L140" s="680"/>
      <c r="M140" s="53"/>
      <c r="N140" s="675"/>
      <c r="O140" s="675"/>
      <c r="P140" s="678"/>
      <c r="Q140" s="680"/>
    </row>
    <row r="141" spans="4:17" ht="16.5">
      <c r="D141" s="20"/>
      <c r="G141" s="318"/>
      <c r="K141" s="390">
        <f>SUM(K100:K140)</f>
        <v>2.1246870999999996</v>
      </c>
      <c r="L141" s="318"/>
      <c r="M141" s="49"/>
      <c r="N141" s="49"/>
      <c r="O141" s="49"/>
      <c r="P141" s="368">
        <f>SUM(P100:P140)</f>
        <v>0.25168433</v>
      </c>
      <c r="Q141" s="318"/>
    </row>
    <row r="142" spans="7:17" ht="15.75" thickBot="1">
      <c r="G142" s="427"/>
      <c r="K142" s="49"/>
      <c r="L142" s="427"/>
      <c r="M142" s="49"/>
      <c r="N142" s="49"/>
      <c r="O142" s="49"/>
      <c r="P142" s="49"/>
      <c r="Q142" s="427"/>
    </row>
    <row r="143" spans="11:16" ht="15" thickTop="1">
      <c r="K143" s="49"/>
      <c r="L143" s="49"/>
      <c r="M143" s="49"/>
      <c r="N143" s="49"/>
      <c r="O143" s="49"/>
      <c r="P143" s="49"/>
    </row>
    <row r="144" spans="17:18" ht="12.75">
      <c r="Q144" s="377" t="str">
        <f>NDPL!Q1</f>
        <v>NOVEMBER-2021</v>
      </c>
      <c r="R144" s="243"/>
    </row>
    <row r="145" ht="13.5" thickBot="1"/>
    <row r="146" spans="1:17" ht="44.25" customHeight="1">
      <c r="A146" s="312"/>
      <c r="B146" s="310" t="s">
        <v>137</v>
      </c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6"/>
    </row>
    <row r="147" spans="1:17" ht="19.5" customHeight="1">
      <c r="A147" s="223"/>
      <c r="B147" s="269" t="s">
        <v>138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47"/>
    </row>
    <row r="148" spans="1:17" ht="19.5" customHeight="1">
      <c r="A148" s="223"/>
      <c r="B148" s="265" t="s">
        <v>228</v>
      </c>
      <c r="C148" s="17"/>
      <c r="D148" s="17"/>
      <c r="E148" s="17"/>
      <c r="F148" s="17"/>
      <c r="G148" s="17"/>
      <c r="H148" s="17"/>
      <c r="I148" s="17"/>
      <c r="J148" s="17"/>
      <c r="K148" s="192">
        <f>K60</f>
        <v>-27.610648460000004</v>
      </c>
      <c r="L148" s="192"/>
      <c r="M148" s="192"/>
      <c r="N148" s="192"/>
      <c r="O148" s="192"/>
      <c r="P148" s="192">
        <f>P60</f>
        <v>-0.25643133</v>
      </c>
      <c r="Q148" s="47"/>
    </row>
    <row r="149" spans="1:17" ht="19.5" customHeight="1">
      <c r="A149" s="223"/>
      <c r="B149" s="265" t="s">
        <v>229</v>
      </c>
      <c r="C149" s="17"/>
      <c r="D149" s="17"/>
      <c r="E149" s="17"/>
      <c r="F149" s="17"/>
      <c r="G149" s="17"/>
      <c r="H149" s="17"/>
      <c r="I149" s="17"/>
      <c r="J149" s="17"/>
      <c r="K149" s="391">
        <f>K141</f>
        <v>2.1246870999999996</v>
      </c>
      <c r="L149" s="192"/>
      <c r="M149" s="192"/>
      <c r="N149" s="192"/>
      <c r="O149" s="192"/>
      <c r="P149" s="192">
        <f>P141</f>
        <v>0.25168433</v>
      </c>
      <c r="Q149" s="47"/>
    </row>
    <row r="150" spans="1:17" ht="19.5" customHeight="1">
      <c r="A150" s="223"/>
      <c r="B150" s="265" t="s">
        <v>139</v>
      </c>
      <c r="C150" s="17"/>
      <c r="D150" s="17"/>
      <c r="E150" s="17"/>
      <c r="F150" s="17"/>
      <c r="G150" s="17"/>
      <c r="H150" s="17"/>
      <c r="I150" s="17"/>
      <c r="J150" s="17"/>
      <c r="K150" s="391">
        <f>'ROHTAK ROAD'!K42</f>
        <v>0.0723375</v>
      </c>
      <c r="L150" s="192"/>
      <c r="M150" s="192"/>
      <c r="N150" s="192"/>
      <c r="O150" s="192"/>
      <c r="P150" s="391">
        <f>'ROHTAK ROAD'!P42</f>
        <v>-0.0006</v>
      </c>
      <c r="Q150" s="47"/>
    </row>
    <row r="151" spans="1:17" ht="19.5" customHeight="1">
      <c r="A151" s="223"/>
      <c r="B151" s="265" t="s">
        <v>140</v>
      </c>
      <c r="C151" s="17"/>
      <c r="D151" s="17"/>
      <c r="E151" s="17"/>
      <c r="F151" s="17"/>
      <c r="G151" s="17"/>
      <c r="H151" s="17"/>
      <c r="I151" s="17"/>
      <c r="J151" s="17"/>
      <c r="K151" s="391">
        <f>SUM(K148:K150)</f>
        <v>-25.413623860000005</v>
      </c>
      <c r="L151" s="192"/>
      <c r="M151" s="192"/>
      <c r="N151" s="192"/>
      <c r="O151" s="192"/>
      <c r="P151" s="391">
        <f>SUM(P148:P150)</f>
        <v>-0.005347000000000001</v>
      </c>
      <c r="Q151" s="47"/>
    </row>
    <row r="152" spans="1:17" ht="19.5" customHeight="1">
      <c r="A152" s="223"/>
      <c r="B152" s="269" t="s">
        <v>141</v>
      </c>
      <c r="C152" s="17"/>
      <c r="D152" s="17"/>
      <c r="E152" s="17"/>
      <c r="F152" s="17"/>
      <c r="G152" s="17"/>
      <c r="H152" s="17"/>
      <c r="I152" s="17"/>
      <c r="J152" s="17"/>
      <c r="K152" s="192"/>
      <c r="L152" s="192"/>
      <c r="M152" s="192"/>
      <c r="N152" s="192"/>
      <c r="O152" s="192"/>
      <c r="P152" s="192"/>
      <c r="Q152" s="47"/>
    </row>
    <row r="153" spans="1:17" ht="19.5" customHeight="1">
      <c r="A153" s="223"/>
      <c r="B153" s="265" t="s">
        <v>230</v>
      </c>
      <c r="C153" s="17"/>
      <c r="D153" s="17"/>
      <c r="E153" s="17"/>
      <c r="F153" s="17"/>
      <c r="G153" s="17"/>
      <c r="H153" s="17"/>
      <c r="I153" s="17"/>
      <c r="J153" s="17"/>
      <c r="K153" s="192">
        <f>K92</f>
        <v>-13.495</v>
      </c>
      <c r="L153" s="192"/>
      <c r="M153" s="192"/>
      <c r="N153" s="192"/>
      <c r="O153" s="192"/>
      <c r="P153" s="192">
        <f>P92</f>
        <v>-0.053000000000000005</v>
      </c>
      <c r="Q153" s="47"/>
    </row>
    <row r="154" spans="1:17" ht="19.5" customHeight="1" thickBot="1">
      <c r="A154" s="224"/>
      <c r="B154" s="311" t="s">
        <v>142</v>
      </c>
      <c r="C154" s="48"/>
      <c r="D154" s="48"/>
      <c r="E154" s="48"/>
      <c r="F154" s="48"/>
      <c r="G154" s="48"/>
      <c r="H154" s="48"/>
      <c r="I154" s="48"/>
      <c r="J154" s="48"/>
      <c r="K154" s="392">
        <f>SUM(K151:K153)</f>
        <v>-38.908623860000006</v>
      </c>
      <c r="L154" s="190"/>
      <c r="M154" s="190"/>
      <c r="N154" s="190"/>
      <c r="O154" s="190"/>
      <c r="P154" s="189">
        <f>SUM(P151:P153)</f>
        <v>-0.05834700000000001</v>
      </c>
      <c r="Q154" s="191"/>
    </row>
    <row r="155" ht="12.75">
      <c r="A155" s="223"/>
    </row>
    <row r="156" ht="12.75">
      <c r="A156" s="223"/>
    </row>
    <row r="157" ht="12.75">
      <c r="A157" s="223"/>
    </row>
    <row r="158" ht="13.5" thickBot="1">
      <c r="A158" s="224"/>
    </row>
    <row r="159" spans="1:17" ht="12.75">
      <c r="A159" s="217"/>
      <c r="B159" s="218"/>
      <c r="C159" s="218"/>
      <c r="D159" s="218"/>
      <c r="E159" s="218"/>
      <c r="F159" s="218"/>
      <c r="G159" s="218"/>
      <c r="H159" s="45"/>
      <c r="I159" s="45"/>
      <c r="J159" s="45"/>
      <c r="K159" s="45"/>
      <c r="L159" s="45"/>
      <c r="M159" s="45"/>
      <c r="N159" s="45"/>
      <c r="O159" s="45"/>
      <c r="P159" s="45"/>
      <c r="Q159" s="46"/>
    </row>
    <row r="160" spans="1:17" ht="23.25">
      <c r="A160" s="225" t="s">
        <v>304</v>
      </c>
      <c r="B160" s="209"/>
      <c r="C160" s="209"/>
      <c r="D160" s="209"/>
      <c r="E160" s="209"/>
      <c r="F160" s="209"/>
      <c r="G160" s="209"/>
      <c r="H160" s="17"/>
      <c r="I160" s="17"/>
      <c r="J160" s="17"/>
      <c r="K160" s="17"/>
      <c r="L160" s="17"/>
      <c r="M160" s="17"/>
      <c r="N160" s="17"/>
      <c r="O160" s="17"/>
      <c r="P160" s="17"/>
      <c r="Q160" s="47"/>
    </row>
    <row r="161" spans="1:17" ht="12.75">
      <c r="A161" s="219"/>
      <c r="B161" s="209"/>
      <c r="C161" s="209"/>
      <c r="D161" s="209"/>
      <c r="E161" s="209"/>
      <c r="F161" s="209"/>
      <c r="G161" s="209"/>
      <c r="H161" s="17"/>
      <c r="I161" s="17"/>
      <c r="J161" s="17"/>
      <c r="K161" s="17"/>
      <c r="L161" s="17"/>
      <c r="M161" s="17"/>
      <c r="N161" s="17"/>
      <c r="O161" s="17"/>
      <c r="P161" s="17"/>
      <c r="Q161" s="47"/>
    </row>
    <row r="162" spans="1:17" ht="12.75">
      <c r="A162" s="220"/>
      <c r="B162" s="221"/>
      <c r="C162" s="221"/>
      <c r="D162" s="221"/>
      <c r="E162" s="221"/>
      <c r="F162" s="221"/>
      <c r="G162" s="221"/>
      <c r="H162" s="17"/>
      <c r="I162" s="17"/>
      <c r="J162" s="17"/>
      <c r="K162" s="235" t="s">
        <v>316</v>
      </c>
      <c r="L162" s="17"/>
      <c r="M162" s="17"/>
      <c r="N162" s="17"/>
      <c r="O162" s="17"/>
      <c r="P162" s="235" t="s">
        <v>317</v>
      </c>
      <c r="Q162" s="47"/>
    </row>
    <row r="163" spans="1:17" ht="12.75">
      <c r="A163" s="222"/>
      <c r="B163" s="124"/>
      <c r="C163" s="124"/>
      <c r="D163" s="124"/>
      <c r="E163" s="124"/>
      <c r="F163" s="124"/>
      <c r="G163" s="124"/>
      <c r="H163" s="17"/>
      <c r="I163" s="17"/>
      <c r="J163" s="17"/>
      <c r="K163" s="17"/>
      <c r="L163" s="17"/>
      <c r="M163" s="17"/>
      <c r="N163" s="17"/>
      <c r="O163" s="17"/>
      <c r="P163" s="17"/>
      <c r="Q163" s="47"/>
    </row>
    <row r="164" spans="1:17" ht="12.75">
      <c r="A164" s="222"/>
      <c r="B164" s="124"/>
      <c r="C164" s="124"/>
      <c r="D164" s="124"/>
      <c r="E164" s="124"/>
      <c r="F164" s="124"/>
      <c r="G164" s="124"/>
      <c r="H164" s="17"/>
      <c r="I164" s="17"/>
      <c r="J164" s="17"/>
      <c r="K164" s="17"/>
      <c r="L164" s="17"/>
      <c r="M164" s="17"/>
      <c r="N164" s="17"/>
      <c r="O164" s="17"/>
      <c r="P164" s="17"/>
      <c r="Q164" s="47"/>
    </row>
    <row r="165" spans="1:17" ht="18">
      <c r="A165" s="226" t="s">
        <v>307</v>
      </c>
      <c r="B165" s="210"/>
      <c r="C165" s="210"/>
      <c r="D165" s="211"/>
      <c r="E165" s="211"/>
      <c r="F165" s="212"/>
      <c r="G165" s="211"/>
      <c r="H165" s="17"/>
      <c r="I165" s="17"/>
      <c r="J165" s="17"/>
      <c r="K165" s="369">
        <f>K154</f>
        <v>-38.908623860000006</v>
      </c>
      <c r="L165" s="211" t="s">
        <v>305</v>
      </c>
      <c r="M165" s="17"/>
      <c r="N165" s="17"/>
      <c r="O165" s="17"/>
      <c r="P165" s="369">
        <f>P154</f>
        <v>-0.05834700000000001</v>
      </c>
      <c r="Q165" s="232" t="s">
        <v>305</v>
      </c>
    </row>
    <row r="166" spans="1:17" ht="18">
      <c r="A166" s="227"/>
      <c r="B166" s="213"/>
      <c r="C166" s="213"/>
      <c r="D166" s="209"/>
      <c r="E166" s="209"/>
      <c r="F166" s="214"/>
      <c r="G166" s="209"/>
      <c r="H166" s="17"/>
      <c r="I166" s="17"/>
      <c r="J166" s="17"/>
      <c r="K166" s="370"/>
      <c r="L166" s="209"/>
      <c r="M166" s="17"/>
      <c r="N166" s="17"/>
      <c r="O166" s="17"/>
      <c r="P166" s="370"/>
      <c r="Q166" s="233"/>
    </row>
    <row r="167" spans="1:17" ht="18">
      <c r="A167" s="228" t="s">
        <v>306</v>
      </c>
      <c r="B167" s="215"/>
      <c r="C167" s="43"/>
      <c r="D167" s="209"/>
      <c r="E167" s="209"/>
      <c r="F167" s="216"/>
      <c r="G167" s="211"/>
      <c r="H167" s="17"/>
      <c r="I167" s="17"/>
      <c r="J167" s="17"/>
      <c r="K167" s="370">
        <f>'STEPPED UP GENCO'!K42</f>
        <v>-5.169118186925971</v>
      </c>
      <c r="L167" s="211" t="s">
        <v>305</v>
      </c>
      <c r="M167" s="17"/>
      <c r="N167" s="17"/>
      <c r="O167" s="17"/>
      <c r="P167" s="370">
        <f>'STEPPED UP GENCO'!P42</f>
        <v>-0.003175365</v>
      </c>
      <c r="Q167" s="232" t="s">
        <v>305</v>
      </c>
    </row>
    <row r="168" spans="1:17" ht="12.75">
      <c r="A168" s="223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7"/>
    </row>
    <row r="169" spans="1:17" ht="12.75">
      <c r="A169" s="223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7"/>
    </row>
    <row r="170" spans="1:17" ht="12.75">
      <c r="A170" s="223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7"/>
    </row>
    <row r="171" spans="1:17" ht="20.25">
      <c r="A171" s="223"/>
      <c r="B171" s="17"/>
      <c r="C171" s="17"/>
      <c r="D171" s="17"/>
      <c r="E171" s="17"/>
      <c r="F171" s="17"/>
      <c r="G171" s="17"/>
      <c r="H171" s="210"/>
      <c r="I171" s="210"/>
      <c r="J171" s="229" t="s">
        <v>308</v>
      </c>
      <c r="K171" s="329">
        <f>SUM(K165:K170)</f>
        <v>-44.07774204692598</v>
      </c>
      <c r="L171" s="229" t="s">
        <v>305</v>
      </c>
      <c r="M171" s="124"/>
      <c r="N171" s="17"/>
      <c r="O171" s="17"/>
      <c r="P171" s="329">
        <f>SUM(P165:P170)</f>
        <v>-0.06152236500000001</v>
      </c>
      <c r="Q171" s="349" t="s">
        <v>305</v>
      </c>
    </row>
    <row r="172" spans="1:17" ht="13.5" thickBot="1">
      <c r="A172" s="224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148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0" max="255" man="1"/>
    <brk id="94" max="255" man="1"/>
    <brk id="142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23"/>
  <sheetViews>
    <sheetView view="pageBreakPreview" zoomScale="85" zoomScaleNormal="70" zoomScaleSheetLayoutView="85" workbookViewId="0" topLeftCell="A175">
      <selection activeCell="J196" sqref="J196"/>
    </sheetView>
  </sheetViews>
  <sheetFormatPr defaultColWidth="9.140625" defaultRowHeight="12.75"/>
  <cols>
    <col min="1" max="1" width="7.421875" style="425" customWidth="1"/>
    <col min="2" max="2" width="29.57421875" style="425" customWidth="1"/>
    <col min="3" max="3" width="13.28125" style="425" customWidth="1"/>
    <col min="4" max="4" width="9.00390625" style="425" customWidth="1"/>
    <col min="5" max="5" width="16.57421875" style="425" customWidth="1"/>
    <col min="6" max="6" width="10.8515625" style="425" customWidth="1"/>
    <col min="7" max="7" width="14.00390625" style="425" customWidth="1"/>
    <col min="8" max="8" width="13.421875" style="425" customWidth="1"/>
    <col min="9" max="9" width="11.8515625" style="425" customWidth="1"/>
    <col min="10" max="10" width="16.28125" style="425" customWidth="1"/>
    <col min="11" max="11" width="17.57421875" style="425" customWidth="1"/>
    <col min="12" max="12" width="13.421875" style="425" customWidth="1"/>
    <col min="13" max="13" width="16.28125" style="425" customWidth="1"/>
    <col min="14" max="14" width="12.140625" style="425" customWidth="1"/>
    <col min="15" max="15" width="15.28125" style="425" customWidth="1"/>
    <col min="16" max="16" width="16.28125" style="425" customWidth="1"/>
    <col min="17" max="17" width="29.421875" style="425" customWidth="1"/>
    <col min="18" max="19" width="9.140625" style="425" hidden="1" customWidth="1"/>
    <col min="20" max="16384" width="9.140625" style="425" customWidth="1"/>
  </cols>
  <sheetData>
    <row r="1" spans="1:17" s="87" customFormat="1" ht="11.25" customHeight="1">
      <c r="A1" s="15" t="s">
        <v>216</v>
      </c>
      <c r="P1" s="757" t="str">
        <f>NDPL!$Q$1</f>
        <v>NOVEMBER-2021</v>
      </c>
      <c r="Q1" s="757"/>
    </row>
    <row r="2" s="87" customFormat="1" ht="11.25" customHeight="1">
      <c r="A2" s="15" t="s">
        <v>217</v>
      </c>
    </row>
    <row r="3" s="87" customFormat="1" ht="11.25" customHeight="1">
      <c r="A3" s="15" t="s">
        <v>143</v>
      </c>
    </row>
    <row r="4" spans="1:16" s="87" customFormat="1" ht="11.25" customHeight="1" thickBot="1">
      <c r="A4" s="758" t="s">
        <v>177</v>
      </c>
      <c r="G4" s="91"/>
      <c r="H4" s="91"/>
      <c r="I4" s="755" t="s">
        <v>372</v>
      </c>
      <c r="J4" s="91"/>
      <c r="K4" s="91"/>
      <c r="L4" s="91"/>
      <c r="M4" s="91"/>
      <c r="N4" s="755" t="s">
        <v>373</v>
      </c>
      <c r="O4" s="91"/>
      <c r="P4" s="91"/>
    </row>
    <row r="5" spans="1:17" ht="36.7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30/11/2021</v>
      </c>
      <c r="H5" s="478" t="str">
        <f>NDPL!H5</f>
        <v>INTIAL READING 01/11/2021</v>
      </c>
      <c r="I5" s="478" t="s">
        <v>4</v>
      </c>
      <c r="J5" s="478" t="s">
        <v>5</v>
      </c>
      <c r="K5" s="478" t="s">
        <v>6</v>
      </c>
      <c r="L5" s="476" t="str">
        <f>NDPL!G5</f>
        <v>FINAL READING 30/11/2021</v>
      </c>
      <c r="M5" s="478" t="str">
        <f>NDPL!H5</f>
        <v>INTIAL READING 01/11/2021</v>
      </c>
      <c r="N5" s="478" t="s">
        <v>4</v>
      </c>
      <c r="O5" s="478" t="s">
        <v>5</v>
      </c>
      <c r="P5" s="478" t="s">
        <v>6</v>
      </c>
      <c r="Q5" s="499" t="s">
        <v>286</v>
      </c>
    </row>
    <row r="6" ht="2.25" customHeight="1" hidden="1" thickBot="1" thickTop="1"/>
    <row r="7" spans="1:17" ht="16.5" customHeight="1" thickTop="1">
      <c r="A7" s="266"/>
      <c r="B7" s="267" t="s">
        <v>144</v>
      </c>
      <c r="C7" s="268"/>
      <c r="D7" s="34"/>
      <c r="E7" s="34"/>
      <c r="F7" s="34"/>
      <c r="G7" s="27"/>
      <c r="H7" s="436"/>
      <c r="I7" s="436"/>
      <c r="J7" s="436"/>
      <c r="K7" s="436"/>
      <c r="L7" s="437"/>
      <c r="M7" s="436"/>
      <c r="N7" s="436"/>
      <c r="O7" s="436"/>
      <c r="P7" s="436"/>
      <c r="Q7" s="505"/>
    </row>
    <row r="8" spans="1:17" ht="16.5" customHeight="1">
      <c r="A8" s="255">
        <v>1</v>
      </c>
      <c r="B8" s="291" t="s">
        <v>145</v>
      </c>
      <c r="C8" s="292">
        <v>4865170</v>
      </c>
      <c r="D8" s="118" t="s">
        <v>12</v>
      </c>
      <c r="E8" s="91" t="s">
        <v>323</v>
      </c>
      <c r="F8" s="299">
        <v>1000</v>
      </c>
      <c r="G8" s="318">
        <v>998066</v>
      </c>
      <c r="H8" s="319">
        <v>998168</v>
      </c>
      <c r="I8" s="301">
        <f aca="true" t="shared" si="0" ref="I8:I18">G8-H8</f>
        <v>-102</v>
      </c>
      <c r="J8" s="301">
        <f aca="true" t="shared" si="1" ref="J8:J14">$F8*I8</f>
        <v>-102000</v>
      </c>
      <c r="K8" s="301">
        <f aca="true" t="shared" si="2" ref="K8:K14">J8/1000000</f>
        <v>-0.102</v>
      </c>
      <c r="L8" s="318">
        <v>998164</v>
      </c>
      <c r="M8" s="319">
        <v>998318</v>
      </c>
      <c r="N8" s="301">
        <f aca="true" t="shared" si="3" ref="N8:N18">L8-M8</f>
        <v>-154</v>
      </c>
      <c r="O8" s="301">
        <f aca="true" t="shared" si="4" ref="O8:O14">$F8*N8</f>
        <v>-154000</v>
      </c>
      <c r="P8" s="301">
        <f aca="true" t="shared" si="5" ref="P8:P14">O8/1000000</f>
        <v>-0.154</v>
      </c>
      <c r="Q8" s="439"/>
    </row>
    <row r="9" spans="1:17" ht="16.5" customHeight="1">
      <c r="A9" s="255">
        <v>2</v>
      </c>
      <c r="B9" s="291" t="s">
        <v>146</v>
      </c>
      <c r="C9" s="292">
        <v>4864887</v>
      </c>
      <c r="D9" s="118" t="s">
        <v>12</v>
      </c>
      <c r="E9" s="91" t="s">
        <v>323</v>
      </c>
      <c r="F9" s="299">
        <v>1000</v>
      </c>
      <c r="G9" s="318">
        <v>998804</v>
      </c>
      <c r="H9" s="319">
        <v>998927</v>
      </c>
      <c r="I9" s="301">
        <f t="shared" si="0"/>
        <v>-123</v>
      </c>
      <c r="J9" s="301">
        <f>$F9*I9</f>
        <v>-123000</v>
      </c>
      <c r="K9" s="301">
        <f>J9/1000000</f>
        <v>-0.123</v>
      </c>
      <c r="L9" s="318">
        <v>999694</v>
      </c>
      <c r="M9" s="319">
        <v>999792</v>
      </c>
      <c r="N9" s="301">
        <f t="shared" si="3"/>
        <v>-98</v>
      </c>
      <c r="O9" s="301">
        <f>$F9*N9</f>
        <v>-98000</v>
      </c>
      <c r="P9" s="812">
        <f>O9/1000000</f>
        <v>-0.098</v>
      </c>
      <c r="Q9" s="443"/>
    </row>
    <row r="10" spans="1:17" ht="16.5" customHeight="1">
      <c r="A10" s="255">
        <v>3</v>
      </c>
      <c r="B10" s="291" t="s">
        <v>147</v>
      </c>
      <c r="C10" s="292">
        <v>4864812</v>
      </c>
      <c r="D10" s="118" t="s">
        <v>12</v>
      </c>
      <c r="E10" s="91" t="s">
        <v>323</v>
      </c>
      <c r="F10" s="299">
        <v>200</v>
      </c>
      <c r="G10" s="318">
        <v>982822</v>
      </c>
      <c r="H10" s="319">
        <v>983311</v>
      </c>
      <c r="I10" s="301">
        <f t="shared" si="0"/>
        <v>-489</v>
      </c>
      <c r="J10" s="301">
        <f>$F10*I10</f>
        <v>-97800</v>
      </c>
      <c r="K10" s="301">
        <f>J10/1000000</f>
        <v>-0.0978</v>
      </c>
      <c r="L10" s="318">
        <v>998478</v>
      </c>
      <c r="M10" s="319">
        <v>998569</v>
      </c>
      <c r="N10" s="301">
        <f t="shared" si="3"/>
        <v>-91</v>
      </c>
      <c r="O10" s="301">
        <f>$F10*N10</f>
        <v>-18200</v>
      </c>
      <c r="P10" s="301">
        <f>O10/1000000</f>
        <v>-0.0182</v>
      </c>
      <c r="Q10" s="440"/>
    </row>
    <row r="11" spans="1:17" ht="16.5" customHeight="1">
      <c r="A11" s="255">
        <v>4</v>
      </c>
      <c r="B11" s="291" t="s">
        <v>148</v>
      </c>
      <c r="C11" s="292">
        <v>4865127</v>
      </c>
      <c r="D11" s="118" t="s">
        <v>12</v>
      </c>
      <c r="E11" s="91" t="s">
        <v>323</v>
      </c>
      <c r="F11" s="299">
        <v>1333.33</v>
      </c>
      <c r="G11" s="318">
        <v>999880</v>
      </c>
      <c r="H11" s="319">
        <v>999914</v>
      </c>
      <c r="I11" s="301">
        <f t="shared" si="0"/>
        <v>-34</v>
      </c>
      <c r="J11" s="301">
        <f t="shared" si="1"/>
        <v>-45333.22</v>
      </c>
      <c r="K11" s="301">
        <f t="shared" si="2"/>
        <v>-0.04533322</v>
      </c>
      <c r="L11" s="318">
        <v>999791</v>
      </c>
      <c r="M11" s="319">
        <v>999800</v>
      </c>
      <c r="N11" s="301">
        <f t="shared" si="3"/>
        <v>-9</v>
      </c>
      <c r="O11" s="301">
        <f t="shared" si="4"/>
        <v>-11999.97</v>
      </c>
      <c r="P11" s="301">
        <f t="shared" si="5"/>
        <v>-0.011999969999999999</v>
      </c>
      <c r="Q11" s="786"/>
    </row>
    <row r="12" spans="1:17" ht="16.5" customHeight="1">
      <c r="A12" s="255">
        <v>5</v>
      </c>
      <c r="B12" s="291" t="s">
        <v>149</v>
      </c>
      <c r="C12" s="292">
        <v>4865177</v>
      </c>
      <c r="D12" s="118" t="s">
        <v>12</v>
      </c>
      <c r="E12" s="91" t="s">
        <v>323</v>
      </c>
      <c r="F12" s="299">
        <v>1500</v>
      </c>
      <c r="G12" s="318">
        <v>997952</v>
      </c>
      <c r="H12" s="319">
        <v>998119</v>
      </c>
      <c r="I12" s="301">
        <f t="shared" si="0"/>
        <v>-167</v>
      </c>
      <c r="J12" s="301">
        <f t="shared" si="1"/>
        <v>-250500</v>
      </c>
      <c r="K12" s="301">
        <f t="shared" si="2"/>
        <v>-0.2505</v>
      </c>
      <c r="L12" s="318">
        <v>999918</v>
      </c>
      <c r="M12" s="319">
        <v>999940</v>
      </c>
      <c r="N12" s="301">
        <f t="shared" si="3"/>
        <v>-22</v>
      </c>
      <c r="O12" s="301">
        <f t="shared" si="4"/>
        <v>-33000</v>
      </c>
      <c r="P12" s="301">
        <f t="shared" si="5"/>
        <v>-0.033</v>
      </c>
      <c r="Q12" s="740"/>
    </row>
    <row r="13" spans="1:17" ht="16.5" customHeight="1">
      <c r="A13" s="255">
        <v>6</v>
      </c>
      <c r="B13" s="291" t="s">
        <v>150</v>
      </c>
      <c r="C13" s="292">
        <v>4865111</v>
      </c>
      <c r="D13" s="118" t="s">
        <v>12</v>
      </c>
      <c r="E13" s="91" t="s">
        <v>323</v>
      </c>
      <c r="F13" s="299">
        <v>100</v>
      </c>
      <c r="G13" s="318">
        <v>11108</v>
      </c>
      <c r="H13" s="319">
        <v>11279</v>
      </c>
      <c r="I13" s="301">
        <f t="shared" si="0"/>
        <v>-171</v>
      </c>
      <c r="J13" s="301">
        <f t="shared" si="1"/>
        <v>-17100</v>
      </c>
      <c r="K13" s="301">
        <f t="shared" si="2"/>
        <v>-0.0171</v>
      </c>
      <c r="L13" s="318">
        <v>22212</v>
      </c>
      <c r="M13" s="319">
        <v>22534</v>
      </c>
      <c r="N13" s="301">
        <f t="shared" si="3"/>
        <v>-322</v>
      </c>
      <c r="O13" s="301">
        <f t="shared" si="4"/>
        <v>-32200</v>
      </c>
      <c r="P13" s="301">
        <f t="shared" si="5"/>
        <v>-0.0322</v>
      </c>
      <c r="Q13" s="440"/>
    </row>
    <row r="14" spans="1:17" s="839" customFormat="1" ht="16.5" customHeight="1">
      <c r="A14" s="829">
        <v>7</v>
      </c>
      <c r="B14" s="830" t="s">
        <v>151</v>
      </c>
      <c r="C14" s="831">
        <v>4902524</v>
      </c>
      <c r="D14" s="832" t="s">
        <v>12</v>
      </c>
      <c r="E14" s="833" t="s">
        <v>323</v>
      </c>
      <c r="F14" s="834">
        <v>225</v>
      </c>
      <c r="G14" s="835">
        <v>970125</v>
      </c>
      <c r="H14" s="836">
        <v>970295</v>
      </c>
      <c r="I14" s="837">
        <f t="shared" si="0"/>
        <v>-170</v>
      </c>
      <c r="J14" s="837">
        <f t="shared" si="1"/>
        <v>-38250</v>
      </c>
      <c r="K14" s="837">
        <f t="shared" si="2"/>
        <v>-0.03825</v>
      </c>
      <c r="L14" s="835">
        <v>979786</v>
      </c>
      <c r="M14" s="836">
        <v>979790</v>
      </c>
      <c r="N14" s="837">
        <f t="shared" si="3"/>
        <v>-4</v>
      </c>
      <c r="O14" s="837">
        <f t="shared" si="4"/>
        <v>-900</v>
      </c>
      <c r="P14" s="837">
        <f t="shared" si="5"/>
        <v>-0.0009</v>
      </c>
      <c r="Q14" s="838" t="s">
        <v>492</v>
      </c>
    </row>
    <row r="15" spans="1:17" ht="16.5" customHeight="1">
      <c r="A15" s="255"/>
      <c r="B15" s="291"/>
      <c r="C15" s="292">
        <v>4865160</v>
      </c>
      <c r="D15" s="118" t="s">
        <v>12</v>
      </c>
      <c r="E15" s="91" t="s">
        <v>323</v>
      </c>
      <c r="F15" s="299">
        <v>75</v>
      </c>
      <c r="G15" s="318">
        <v>0</v>
      </c>
      <c r="H15" s="319">
        <v>0</v>
      </c>
      <c r="I15" s="301">
        <f>G15-H15</f>
        <v>0</v>
      </c>
      <c r="J15" s="301">
        <f>$F15*I15</f>
        <v>0</v>
      </c>
      <c r="K15" s="301">
        <f>J15/1000000</f>
        <v>0</v>
      </c>
      <c r="L15" s="318">
        <v>999957</v>
      </c>
      <c r="M15" s="319">
        <v>1000000</v>
      </c>
      <c r="N15" s="301">
        <f>L15-M15</f>
        <v>-43</v>
      </c>
      <c r="O15" s="301">
        <f>$F15*N15</f>
        <v>-3225</v>
      </c>
      <c r="P15" s="301">
        <f>O15/1000000</f>
        <v>-0.003225</v>
      </c>
      <c r="Q15" s="439" t="s">
        <v>485</v>
      </c>
    </row>
    <row r="16" spans="1:17" ht="16.5" customHeight="1">
      <c r="A16" s="255">
        <v>8</v>
      </c>
      <c r="B16" s="695" t="s">
        <v>152</v>
      </c>
      <c r="C16" s="292">
        <v>4865157</v>
      </c>
      <c r="D16" s="118" t="s">
        <v>12</v>
      </c>
      <c r="E16" s="91" t="s">
        <v>323</v>
      </c>
      <c r="F16" s="299">
        <v>75</v>
      </c>
      <c r="G16" s="318">
        <v>994828</v>
      </c>
      <c r="H16" s="319">
        <v>995330</v>
      </c>
      <c r="I16" s="301">
        <f t="shared" si="0"/>
        <v>-502</v>
      </c>
      <c r="J16" s="301">
        <f>$F16*I16</f>
        <v>-37650</v>
      </c>
      <c r="K16" s="301">
        <f>J16/1000000</f>
        <v>-0.03765</v>
      </c>
      <c r="L16" s="318">
        <v>998359</v>
      </c>
      <c r="M16" s="319">
        <v>998589</v>
      </c>
      <c r="N16" s="301">
        <f t="shared" si="3"/>
        <v>-230</v>
      </c>
      <c r="O16" s="301">
        <f>$F16*N16</f>
        <v>-17250</v>
      </c>
      <c r="P16" s="301">
        <f>O16/1000000</f>
        <v>-0.01725</v>
      </c>
      <c r="Q16" s="440"/>
    </row>
    <row r="17" spans="1:17" ht="16.5" customHeight="1">
      <c r="A17" s="255">
        <v>9</v>
      </c>
      <c r="B17" s="291" t="s">
        <v>153</v>
      </c>
      <c r="C17" s="292">
        <v>4865183</v>
      </c>
      <c r="D17" s="118" t="s">
        <v>12</v>
      </c>
      <c r="E17" s="91" t="s">
        <v>323</v>
      </c>
      <c r="F17" s="299">
        <v>800</v>
      </c>
      <c r="G17" s="318">
        <v>997058</v>
      </c>
      <c r="H17" s="319">
        <v>997169</v>
      </c>
      <c r="I17" s="301">
        <f t="shared" si="0"/>
        <v>-111</v>
      </c>
      <c r="J17" s="301">
        <f>$F17*I17</f>
        <v>-88800</v>
      </c>
      <c r="K17" s="301">
        <f>J17/1000000</f>
        <v>-0.0888</v>
      </c>
      <c r="L17" s="318">
        <v>999628</v>
      </c>
      <c r="M17" s="319">
        <v>999697</v>
      </c>
      <c r="N17" s="301">
        <f t="shared" si="3"/>
        <v>-69</v>
      </c>
      <c r="O17" s="301">
        <f>$F17*N17</f>
        <v>-55200</v>
      </c>
      <c r="P17" s="301">
        <f>O17/1000000</f>
        <v>-0.0552</v>
      </c>
      <c r="Q17" s="439"/>
    </row>
    <row r="18" spans="1:17" ht="16.5" customHeight="1">
      <c r="A18" s="255">
        <v>10</v>
      </c>
      <c r="B18" s="291" t="s">
        <v>452</v>
      </c>
      <c r="C18" s="292">
        <v>4865130</v>
      </c>
      <c r="D18" s="118" t="s">
        <v>12</v>
      </c>
      <c r="E18" s="91" t="s">
        <v>323</v>
      </c>
      <c r="F18" s="299">
        <v>1333.33</v>
      </c>
      <c r="G18" s="318">
        <v>988715</v>
      </c>
      <c r="H18" s="319">
        <v>988750</v>
      </c>
      <c r="I18" s="301">
        <f t="shared" si="0"/>
        <v>-35</v>
      </c>
      <c r="J18" s="301">
        <f>$F18*I18</f>
        <v>-46666.549999999996</v>
      </c>
      <c r="K18" s="301">
        <f>J18/1000000</f>
        <v>-0.046666549999999994</v>
      </c>
      <c r="L18" s="318">
        <v>265074</v>
      </c>
      <c r="M18" s="319">
        <v>265081</v>
      </c>
      <c r="N18" s="301">
        <f t="shared" si="3"/>
        <v>-7</v>
      </c>
      <c r="O18" s="301">
        <f>$F18*N18</f>
        <v>-9333.31</v>
      </c>
      <c r="P18" s="301">
        <f>O18/1000000</f>
        <v>-0.00933331</v>
      </c>
      <c r="Q18" s="443"/>
    </row>
    <row r="19" spans="1:17" ht="16.5" customHeight="1">
      <c r="A19" s="255"/>
      <c r="B19" s="293" t="s">
        <v>475</v>
      </c>
      <c r="C19" s="292"/>
      <c r="D19" s="118"/>
      <c r="E19" s="118"/>
      <c r="F19" s="299"/>
      <c r="G19" s="318"/>
      <c r="H19" s="319"/>
      <c r="I19" s="301"/>
      <c r="J19" s="301"/>
      <c r="K19" s="551"/>
      <c r="L19" s="318"/>
      <c r="M19" s="319"/>
      <c r="N19" s="301"/>
      <c r="O19" s="301"/>
      <c r="P19" s="551"/>
      <c r="Q19" s="440"/>
    </row>
    <row r="20" spans="1:17" ht="16.5" customHeight="1">
      <c r="A20" s="255">
        <v>11</v>
      </c>
      <c r="B20" s="291" t="s">
        <v>14</v>
      </c>
      <c r="C20" s="292">
        <v>4864786</v>
      </c>
      <c r="D20" s="118" t="s">
        <v>12</v>
      </c>
      <c r="E20" s="91" t="s">
        <v>323</v>
      </c>
      <c r="F20" s="299">
        <v>-6666.666</v>
      </c>
      <c r="G20" s="318">
        <v>459</v>
      </c>
      <c r="H20" s="319">
        <v>336</v>
      </c>
      <c r="I20" s="301">
        <v>0</v>
      </c>
      <c r="J20" s="301">
        <v>0</v>
      </c>
      <c r="K20" s="301">
        <v>0</v>
      </c>
      <c r="L20" s="318">
        <v>35</v>
      </c>
      <c r="M20" s="319">
        <v>35</v>
      </c>
      <c r="N20" s="301">
        <v>0</v>
      </c>
      <c r="O20" s="301">
        <v>0</v>
      </c>
      <c r="P20" s="301">
        <v>0</v>
      </c>
      <c r="Q20" s="440"/>
    </row>
    <row r="21" spans="1:17" ht="16.5" customHeight="1">
      <c r="A21" s="255">
        <v>12</v>
      </c>
      <c r="B21" s="271" t="s">
        <v>15</v>
      </c>
      <c r="C21" s="292">
        <v>4865025</v>
      </c>
      <c r="D21" s="80" t="s">
        <v>12</v>
      </c>
      <c r="E21" s="91" t="s">
        <v>323</v>
      </c>
      <c r="F21" s="299">
        <v>-1000</v>
      </c>
      <c r="G21" s="318">
        <v>22516</v>
      </c>
      <c r="H21" s="319">
        <v>19345</v>
      </c>
      <c r="I21" s="301">
        <f>G21-H21</f>
        <v>3171</v>
      </c>
      <c r="J21" s="301">
        <f>$F21*I21</f>
        <v>-3171000</v>
      </c>
      <c r="K21" s="301">
        <f>J21/1000000</f>
        <v>-3.171</v>
      </c>
      <c r="L21" s="318">
        <v>996590</v>
      </c>
      <c r="M21" s="319">
        <v>996590</v>
      </c>
      <c r="N21" s="301">
        <f>L21-M21</f>
        <v>0</v>
      </c>
      <c r="O21" s="301">
        <f>$F21*N21</f>
        <v>0</v>
      </c>
      <c r="P21" s="301">
        <f>O21/1000000</f>
        <v>0</v>
      </c>
      <c r="Q21" s="440"/>
    </row>
    <row r="22" spans="1:17" ht="16.5" customHeight="1">
      <c r="A22" s="255">
        <v>13</v>
      </c>
      <c r="B22" s="291" t="s">
        <v>16</v>
      </c>
      <c r="C22" s="292">
        <v>5128433</v>
      </c>
      <c r="D22" s="118" t="s">
        <v>12</v>
      </c>
      <c r="E22" s="91" t="s">
        <v>323</v>
      </c>
      <c r="F22" s="299">
        <v>-2000</v>
      </c>
      <c r="G22" s="318">
        <v>4379</v>
      </c>
      <c r="H22" s="319">
        <v>3285</v>
      </c>
      <c r="I22" s="301">
        <f>G22-H22</f>
        <v>1094</v>
      </c>
      <c r="J22" s="301">
        <f>$F22*I22</f>
        <v>-2188000</v>
      </c>
      <c r="K22" s="301">
        <f>J22/1000000</f>
        <v>-2.188</v>
      </c>
      <c r="L22" s="318">
        <v>996424</v>
      </c>
      <c r="M22" s="319">
        <v>996424</v>
      </c>
      <c r="N22" s="301">
        <f>L22-M22</f>
        <v>0</v>
      </c>
      <c r="O22" s="301">
        <f>$F22*N22</f>
        <v>0</v>
      </c>
      <c r="P22" s="301">
        <f>O22/1000000</f>
        <v>0</v>
      </c>
      <c r="Q22" s="440"/>
    </row>
    <row r="23" spans="1:17" ht="16.5" customHeight="1">
      <c r="A23" s="255">
        <v>14</v>
      </c>
      <c r="B23" s="291" t="s">
        <v>154</v>
      </c>
      <c r="C23" s="292">
        <v>4902499</v>
      </c>
      <c r="D23" s="118" t="s">
        <v>12</v>
      </c>
      <c r="E23" s="91" t="s">
        <v>323</v>
      </c>
      <c r="F23" s="299">
        <v>-1000</v>
      </c>
      <c r="G23" s="318">
        <v>16359</v>
      </c>
      <c r="H23" s="319">
        <v>16639</v>
      </c>
      <c r="I23" s="301">
        <f>G23-H23</f>
        <v>-280</v>
      </c>
      <c r="J23" s="301">
        <f>$F23*I23</f>
        <v>280000</v>
      </c>
      <c r="K23" s="301">
        <f>J23/1000000</f>
        <v>0.28</v>
      </c>
      <c r="L23" s="318">
        <v>996291</v>
      </c>
      <c r="M23" s="319">
        <v>996291</v>
      </c>
      <c r="N23" s="301">
        <f>L23-M23</f>
        <v>0</v>
      </c>
      <c r="O23" s="301">
        <f>$F23*N23</f>
        <v>0</v>
      </c>
      <c r="P23" s="301">
        <f>O23/1000000</f>
        <v>0</v>
      </c>
      <c r="Q23" s="440"/>
    </row>
    <row r="24" spans="1:17" ht="16.5" customHeight="1">
      <c r="A24" s="255">
        <v>15</v>
      </c>
      <c r="B24" s="291" t="s">
        <v>411</v>
      </c>
      <c r="C24" s="292">
        <v>5128464</v>
      </c>
      <c r="D24" s="118" t="s">
        <v>12</v>
      </c>
      <c r="E24" s="91" t="s">
        <v>323</v>
      </c>
      <c r="F24" s="299">
        <v>-1000</v>
      </c>
      <c r="G24" s="318">
        <v>416</v>
      </c>
      <c r="H24" s="319">
        <v>3</v>
      </c>
      <c r="I24" s="319">
        <f>G24-H24</f>
        <v>413</v>
      </c>
      <c r="J24" s="319">
        <f>$F24*I24</f>
        <v>-413000</v>
      </c>
      <c r="K24" s="319">
        <f>J24/1000000</f>
        <v>-0.413</v>
      </c>
      <c r="L24" s="318">
        <v>999887</v>
      </c>
      <c r="M24" s="319">
        <v>999887</v>
      </c>
      <c r="N24" s="319">
        <f>L24-M24</f>
        <v>0</v>
      </c>
      <c r="O24" s="319">
        <f>$F24*N24</f>
        <v>0</v>
      </c>
      <c r="P24" s="319">
        <f>O24/1000000</f>
        <v>0</v>
      </c>
      <c r="Q24" s="440"/>
    </row>
    <row r="25" spans="2:17" ht="16.5" customHeight="1">
      <c r="B25" s="293" t="s">
        <v>155</v>
      </c>
      <c r="C25" s="292"/>
      <c r="D25" s="118"/>
      <c r="E25" s="118"/>
      <c r="F25" s="299"/>
      <c r="G25" s="318"/>
      <c r="H25" s="319"/>
      <c r="I25" s="301"/>
      <c r="J25" s="301"/>
      <c r="K25" s="301"/>
      <c r="L25" s="318"/>
      <c r="M25" s="319"/>
      <c r="N25" s="301"/>
      <c r="O25" s="301"/>
      <c r="P25" s="301"/>
      <c r="Q25" s="440"/>
    </row>
    <row r="26" spans="1:17" ht="16.5" customHeight="1">
      <c r="A26" s="255">
        <v>16</v>
      </c>
      <c r="B26" s="291" t="s">
        <v>14</v>
      </c>
      <c r="C26" s="292">
        <v>5295164</v>
      </c>
      <c r="D26" s="118" t="s">
        <v>12</v>
      </c>
      <c r="E26" s="91" t="s">
        <v>323</v>
      </c>
      <c r="F26" s="299">
        <v>-1000</v>
      </c>
      <c r="G26" s="318">
        <v>126422</v>
      </c>
      <c r="H26" s="319">
        <v>122304</v>
      </c>
      <c r="I26" s="301">
        <f>G26-H26</f>
        <v>4118</v>
      </c>
      <c r="J26" s="301">
        <f>$F26*I26</f>
        <v>-4118000</v>
      </c>
      <c r="K26" s="301">
        <f>J26/1000000</f>
        <v>-4.118</v>
      </c>
      <c r="L26" s="318">
        <v>19346</v>
      </c>
      <c r="M26" s="319">
        <v>19346</v>
      </c>
      <c r="N26" s="301">
        <f>L26-M26</f>
        <v>0</v>
      </c>
      <c r="O26" s="301">
        <f>$F26*N26</f>
        <v>0</v>
      </c>
      <c r="P26" s="301">
        <f>O26/1000000</f>
        <v>0</v>
      </c>
      <c r="Q26" s="453"/>
    </row>
    <row r="27" spans="1:17" ht="16.5" customHeight="1">
      <c r="A27" s="255">
        <v>17</v>
      </c>
      <c r="B27" s="291" t="s">
        <v>15</v>
      </c>
      <c r="C27" s="292">
        <v>5128438</v>
      </c>
      <c r="D27" s="118" t="s">
        <v>12</v>
      </c>
      <c r="E27" s="91" t="s">
        <v>323</v>
      </c>
      <c r="F27" s="299">
        <v>-1000</v>
      </c>
      <c r="G27" s="318">
        <v>1673</v>
      </c>
      <c r="H27" s="319">
        <v>335</v>
      </c>
      <c r="I27" s="319">
        <f>G27-H27</f>
        <v>1338</v>
      </c>
      <c r="J27" s="319">
        <f>$F27*I27</f>
        <v>-1338000</v>
      </c>
      <c r="K27" s="319">
        <f>J27/1000000</f>
        <v>-1.338</v>
      </c>
      <c r="L27" s="318">
        <v>999817</v>
      </c>
      <c r="M27" s="319">
        <v>999817</v>
      </c>
      <c r="N27" s="319">
        <f>L27-M27</f>
        <v>0</v>
      </c>
      <c r="O27" s="319">
        <f>$F27*N27</f>
        <v>0</v>
      </c>
      <c r="P27" s="319">
        <f>O27/1000000</f>
        <v>0</v>
      </c>
      <c r="Q27" s="453"/>
    </row>
    <row r="28" spans="1:17" ht="16.5" customHeight="1">
      <c r="A28" s="255">
        <v>18</v>
      </c>
      <c r="B28" s="291" t="s">
        <v>16</v>
      </c>
      <c r="C28" s="292">
        <v>4864988</v>
      </c>
      <c r="D28" s="118" t="s">
        <v>12</v>
      </c>
      <c r="E28" s="91" t="s">
        <v>323</v>
      </c>
      <c r="F28" s="299">
        <v>-2000</v>
      </c>
      <c r="G28" s="318">
        <v>29720</v>
      </c>
      <c r="H28" s="319">
        <v>25929</v>
      </c>
      <c r="I28" s="301">
        <f>G28-H28</f>
        <v>3791</v>
      </c>
      <c r="J28" s="301">
        <f>$F28*I28</f>
        <v>-7582000</v>
      </c>
      <c r="K28" s="301">
        <f>J28/1000000</f>
        <v>-7.582</v>
      </c>
      <c r="L28" s="318">
        <v>998798</v>
      </c>
      <c r="M28" s="319">
        <v>998798</v>
      </c>
      <c r="N28" s="301">
        <f>L28-M28</f>
        <v>0</v>
      </c>
      <c r="O28" s="301">
        <f>$F28*N28</f>
        <v>0</v>
      </c>
      <c r="P28" s="301">
        <f>O28/1000000</f>
        <v>0</v>
      </c>
      <c r="Q28" s="453"/>
    </row>
    <row r="29" spans="1:17" ht="17.25" customHeight="1">
      <c r="A29" s="255">
        <v>19</v>
      </c>
      <c r="B29" s="291" t="s">
        <v>154</v>
      </c>
      <c r="C29" s="292">
        <v>4864938</v>
      </c>
      <c r="D29" s="118" t="s">
        <v>12</v>
      </c>
      <c r="E29" s="91" t="s">
        <v>323</v>
      </c>
      <c r="F29" s="299">
        <v>-2000</v>
      </c>
      <c r="G29" s="318">
        <v>633</v>
      </c>
      <c r="H29" s="319">
        <v>25</v>
      </c>
      <c r="I29" s="319">
        <f>G29-H29</f>
        <v>608</v>
      </c>
      <c r="J29" s="319">
        <f>$F29*I29</f>
        <v>-1216000</v>
      </c>
      <c r="K29" s="319">
        <f>J29/1000000</f>
        <v>-1.216</v>
      </c>
      <c r="L29" s="318">
        <v>999999</v>
      </c>
      <c r="M29" s="319">
        <v>999999</v>
      </c>
      <c r="N29" s="319">
        <f>L29-M29</f>
        <v>0</v>
      </c>
      <c r="O29" s="319">
        <f>$F29*N29</f>
        <v>0</v>
      </c>
      <c r="P29" s="319">
        <f>O29/1000000</f>
        <v>0</v>
      </c>
      <c r="Q29" s="453"/>
    </row>
    <row r="30" spans="2:17" ht="17.25" customHeight="1">
      <c r="B30" s="293" t="s">
        <v>423</v>
      </c>
      <c r="C30" s="292"/>
      <c r="D30" s="118"/>
      <c r="E30" s="91"/>
      <c r="F30" s="299"/>
      <c r="G30" s="318"/>
      <c r="H30" s="319"/>
      <c r="I30" s="319"/>
      <c r="J30" s="319"/>
      <c r="K30" s="319"/>
      <c r="L30" s="318"/>
      <c r="M30" s="319"/>
      <c r="N30" s="319"/>
      <c r="O30" s="319"/>
      <c r="P30" s="319"/>
      <c r="Q30" s="453"/>
    </row>
    <row r="31" spans="1:17" ht="17.25" customHeight="1">
      <c r="A31" s="255">
        <v>20</v>
      </c>
      <c r="B31" s="291" t="s">
        <v>14</v>
      </c>
      <c r="C31" s="292">
        <v>5128451</v>
      </c>
      <c r="D31" s="118" t="s">
        <v>12</v>
      </c>
      <c r="E31" s="91" t="s">
        <v>323</v>
      </c>
      <c r="F31" s="299">
        <v>-800</v>
      </c>
      <c r="G31" s="318">
        <v>90983</v>
      </c>
      <c r="H31" s="319">
        <v>70767</v>
      </c>
      <c r="I31" s="301">
        <f>G31-H31</f>
        <v>20216</v>
      </c>
      <c r="J31" s="301">
        <f>$F31*I31</f>
        <v>-16172800</v>
      </c>
      <c r="K31" s="301">
        <f>J31/1000000</f>
        <v>-16.1728</v>
      </c>
      <c r="L31" s="318">
        <v>1964</v>
      </c>
      <c r="M31" s="319">
        <v>1964</v>
      </c>
      <c r="N31" s="301">
        <f>L31-M31</f>
        <v>0</v>
      </c>
      <c r="O31" s="301">
        <f>$F31*N31</f>
        <v>0</v>
      </c>
      <c r="P31" s="301">
        <f>O31/1000000</f>
        <v>0</v>
      </c>
      <c r="Q31" s="453"/>
    </row>
    <row r="32" spans="1:17" ht="17.25" customHeight="1">
      <c r="A32" s="255">
        <v>21</v>
      </c>
      <c r="B32" s="291" t="s">
        <v>15</v>
      </c>
      <c r="C32" s="292">
        <v>5128459</v>
      </c>
      <c r="D32" s="118" t="s">
        <v>12</v>
      </c>
      <c r="E32" s="91" t="s">
        <v>323</v>
      </c>
      <c r="F32" s="299">
        <v>-800</v>
      </c>
      <c r="G32" s="318">
        <v>100438</v>
      </c>
      <c r="H32" s="319">
        <v>90110</v>
      </c>
      <c r="I32" s="301">
        <f>G32-H32</f>
        <v>10328</v>
      </c>
      <c r="J32" s="301">
        <f>$F32*I32</f>
        <v>-8262400</v>
      </c>
      <c r="K32" s="301">
        <f>J32/1000000</f>
        <v>-8.2624</v>
      </c>
      <c r="L32" s="318">
        <v>998920</v>
      </c>
      <c r="M32" s="319">
        <v>998920</v>
      </c>
      <c r="N32" s="301">
        <f>L32-M32</f>
        <v>0</v>
      </c>
      <c r="O32" s="301">
        <f>$F32*N32</f>
        <v>0</v>
      </c>
      <c r="P32" s="301">
        <f>O32/1000000</f>
        <v>0</v>
      </c>
      <c r="Q32" s="453"/>
    </row>
    <row r="33" spans="1:17" ht="17.25" customHeight="1">
      <c r="A33" s="255"/>
      <c r="B33" s="269" t="s">
        <v>156</v>
      </c>
      <c r="C33" s="292"/>
      <c r="D33" s="80"/>
      <c r="E33" s="80"/>
      <c r="F33" s="299"/>
      <c r="G33" s="318"/>
      <c r="H33" s="319"/>
      <c r="I33" s="301"/>
      <c r="J33" s="301"/>
      <c r="K33" s="301"/>
      <c r="L33" s="318"/>
      <c r="M33" s="319"/>
      <c r="N33" s="301"/>
      <c r="O33" s="301"/>
      <c r="P33" s="301"/>
      <c r="Q33" s="440"/>
    </row>
    <row r="34" spans="1:17" ht="18.75" customHeight="1">
      <c r="A34" s="255">
        <v>22</v>
      </c>
      <c r="B34" s="291" t="s">
        <v>14</v>
      </c>
      <c r="C34" s="292">
        <v>5295151</v>
      </c>
      <c r="D34" s="118" t="s">
        <v>12</v>
      </c>
      <c r="E34" s="91" t="s">
        <v>323</v>
      </c>
      <c r="F34" s="299">
        <v>-1000</v>
      </c>
      <c r="G34" s="318">
        <v>950882</v>
      </c>
      <c r="H34" s="319">
        <v>951071</v>
      </c>
      <c r="I34" s="301">
        <f aca="true" t="shared" si="6" ref="I34:I42">G34-H34</f>
        <v>-189</v>
      </c>
      <c r="J34" s="301">
        <f aca="true" t="shared" si="7" ref="J34:J42">$F34*I34</f>
        <v>189000</v>
      </c>
      <c r="K34" s="301">
        <f aca="true" t="shared" si="8" ref="K34:K42">J34/1000000</f>
        <v>0.189</v>
      </c>
      <c r="L34" s="318">
        <v>959350</v>
      </c>
      <c r="M34" s="319">
        <v>959351</v>
      </c>
      <c r="N34" s="301">
        <f aca="true" t="shared" si="9" ref="N34:N42">L34-M34</f>
        <v>-1</v>
      </c>
      <c r="O34" s="301">
        <f aca="true" t="shared" si="10" ref="O34:O42">$F34*N34</f>
        <v>1000</v>
      </c>
      <c r="P34" s="301">
        <f aca="true" t="shared" si="11" ref="P34:P42">O34/1000000</f>
        <v>0.001</v>
      </c>
      <c r="Q34" s="448"/>
    </row>
    <row r="35" spans="1:17" ht="17.25" customHeight="1">
      <c r="A35" s="255">
        <v>23</v>
      </c>
      <c r="B35" s="291" t="s">
        <v>15</v>
      </c>
      <c r="C35" s="292">
        <v>4865036</v>
      </c>
      <c r="D35" s="118" t="s">
        <v>12</v>
      </c>
      <c r="E35" s="91" t="s">
        <v>323</v>
      </c>
      <c r="F35" s="299">
        <v>-2000</v>
      </c>
      <c r="G35" s="318">
        <v>959494</v>
      </c>
      <c r="H35" s="319">
        <v>959900</v>
      </c>
      <c r="I35" s="301">
        <f>G35-H35</f>
        <v>-406</v>
      </c>
      <c r="J35" s="301">
        <f>$F35*I35</f>
        <v>812000</v>
      </c>
      <c r="K35" s="301">
        <f>J35/1000000</f>
        <v>0.812</v>
      </c>
      <c r="L35" s="318">
        <v>991340</v>
      </c>
      <c r="M35" s="319">
        <v>991340</v>
      </c>
      <c r="N35" s="301">
        <f>L35-M35</f>
        <v>0</v>
      </c>
      <c r="O35" s="301">
        <f>$F35*N35</f>
        <v>0</v>
      </c>
      <c r="P35" s="301">
        <f>O35/1000000</f>
        <v>0</v>
      </c>
      <c r="Q35" s="453"/>
    </row>
    <row r="36" spans="1:17" ht="15.75" customHeight="1">
      <c r="A36" s="255">
        <v>24</v>
      </c>
      <c r="B36" s="291" t="s">
        <v>16</v>
      </c>
      <c r="C36" s="292">
        <v>5295147</v>
      </c>
      <c r="D36" s="118" t="s">
        <v>12</v>
      </c>
      <c r="E36" s="91" t="s">
        <v>323</v>
      </c>
      <c r="F36" s="299">
        <v>-2000</v>
      </c>
      <c r="G36" s="318">
        <v>912389</v>
      </c>
      <c r="H36" s="319">
        <v>912820</v>
      </c>
      <c r="I36" s="301">
        <f t="shared" si="6"/>
        <v>-431</v>
      </c>
      <c r="J36" s="301">
        <f t="shared" si="7"/>
        <v>862000</v>
      </c>
      <c r="K36" s="301">
        <f t="shared" si="8"/>
        <v>0.862</v>
      </c>
      <c r="L36" s="318">
        <v>971815</v>
      </c>
      <c r="M36" s="319">
        <v>971815</v>
      </c>
      <c r="N36" s="301">
        <f t="shared" si="9"/>
        <v>0</v>
      </c>
      <c r="O36" s="301">
        <f t="shared" si="10"/>
        <v>0</v>
      </c>
      <c r="P36" s="301">
        <f t="shared" si="11"/>
        <v>0</v>
      </c>
      <c r="Q36" s="453"/>
    </row>
    <row r="37" spans="1:17" ht="15.75" customHeight="1">
      <c r="A37" s="255"/>
      <c r="B37" s="291"/>
      <c r="C37" s="292"/>
      <c r="D37" s="118"/>
      <c r="E37" s="91"/>
      <c r="F37" s="299">
        <v>-2000</v>
      </c>
      <c r="G37" s="318">
        <v>913273</v>
      </c>
      <c r="H37" s="319">
        <v>913637</v>
      </c>
      <c r="I37" s="301">
        <f t="shared" si="6"/>
        <v>-364</v>
      </c>
      <c r="J37" s="301">
        <f t="shared" si="7"/>
        <v>728000</v>
      </c>
      <c r="K37" s="301">
        <f t="shared" si="8"/>
        <v>0.728</v>
      </c>
      <c r="L37" s="318"/>
      <c r="M37" s="319"/>
      <c r="N37" s="301"/>
      <c r="O37" s="301"/>
      <c r="P37" s="301"/>
      <c r="Q37" s="453"/>
    </row>
    <row r="38" spans="1:17" ht="15.75" customHeight="1">
      <c r="A38" s="255">
        <v>25</v>
      </c>
      <c r="B38" s="271" t="s">
        <v>154</v>
      </c>
      <c r="C38" s="292">
        <v>4865001</v>
      </c>
      <c r="D38" s="80" t="s">
        <v>12</v>
      </c>
      <c r="E38" s="91" t="s">
        <v>323</v>
      </c>
      <c r="F38" s="299">
        <v>-1000</v>
      </c>
      <c r="G38" s="318">
        <v>10475</v>
      </c>
      <c r="H38" s="319">
        <v>9651</v>
      </c>
      <c r="I38" s="301">
        <f t="shared" si="6"/>
        <v>824</v>
      </c>
      <c r="J38" s="301">
        <f t="shared" si="7"/>
        <v>-824000</v>
      </c>
      <c r="K38" s="301">
        <f t="shared" si="8"/>
        <v>-0.824</v>
      </c>
      <c r="L38" s="318">
        <v>996089</v>
      </c>
      <c r="M38" s="319">
        <v>996089</v>
      </c>
      <c r="N38" s="301">
        <f t="shared" si="9"/>
        <v>0</v>
      </c>
      <c r="O38" s="301">
        <f t="shared" si="10"/>
        <v>0</v>
      </c>
      <c r="P38" s="301">
        <f t="shared" si="11"/>
        <v>0</v>
      </c>
      <c r="Q38" s="709"/>
    </row>
    <row r="39" spans="2:17" ht="15.75" customHeight="1">
      <c r="B39" s="269" t="s">
        <v>442</v>
      </c>
      <c r="C39" s="292"/>
      <c r="D39" s="80"/>
      <c r="E39" s="91"/>
      <c r="F39" s="299"/>
      <c r="G39" s="318"/>
      <c r="H39" s="319"/>
      <c r="I39" s="301"/>
      <c r="J39" s="301"/>
      <c r="K39" s="301"/>
      <c r="L39" s="318"/>
      <c r="M39" s="319"/>
      <c r="N39" s="301"/>
      <c r="O39" s="301"/>
      <c r="P39" s="301"/>
      <c r="Q39" s="709"/>
    </row>
    <row r="40" spans="1:17" ht="15.75" customHeight="1">
      <c r="A40" s="255">
        <v>26</v>
      </c>
      <c r="B40" s="271" t="s">
        <v>443</v>
      </c>
      <c r="C40" s="292">
        <v>5295131</v>
      </c>
      <c r="D40" s="80" t="s">
        <v>12</v>
      </c>
      <c r="E40" s="91" t="s">
        <v>323</v>
      </c>
      <c r="F40" s="299">
        <v>-1000</v>
      </c>
      <c r="G40" s="318">
        <v>997157</v>
      </c>
      <c r="H40" s="319">
        <v>996820</v>
      </c>
      <c r="I40" s="301">
        <f t="shared" si="6"/>
        <v>337</v>
      </c>
      <c r="J40" s="301">
        <f t="shared" si="7"/>
        <v>-337000</v>
      </c>
      <c r="K40" s="301">
        <f t="shared" si="8"/>
        <v>-0.337</v>
      </c>
      <c r="L40" s="318">
        <v>999995</v>
      </c>
      <c r="M40" s="319">
        <v>999995</v>
      </c>
      <c r="N40" s="301">
        <f t="shared" si="9"/>
        <v>0</v>
      </c>
      <c r="O40" s="301">
        <f t="shared" si="10"/>
        <v>0</v>
      </c>
      <c r="P40" s="301">
        <f t="shared" si="11"/>
        <v>0</v>
      </c>
      <c r="Q40" s="709"/>
    </row>
    <row r="41" spans="1:17" ht="15.75" customHeight="1">
      <c r="A41" s="255">
        <v>27</v>
      </c>
      <c r="B41" s="271" t="s">
        <v>444</v>
      </c>
      <c r="C41" s="292">
        <v>5295139</v>
      </c>
      <c r="D41" s="80" t="s">
        <v>12</v>
      </c>
      <c r="E41" s="91" t="s">
        <v>323</v>
      </c>
      <c r="F41" s="299">
        <v>-1000</v>
      </c>
      <c r="G41" s="318">
        <v>980835</v>
      </c>
      <c r="H41" s="319">
        <v>980491</v>
      </c>
      <c r="I41" s="301">
        <f t="shared" si="6"/>
        <v>344</v>
      </c>
      <c r="J41" s="301">
        <f t="shared" si="7"/>
        <v>-344000</v>
      </c>
      <c r="K41" s="301">
        <f t="shared" si="8"/>
        <v>-0.344</v>
      </c>
      <c r="L41" s="318">
        <v>999864</v>
      </c>
      <c r="M41" s="319">
        <v>999864</v>
      </c>
      <c r="N41" s="301">
        <f t="shared" si="9"/>
        <v>0</v>
      </c>
      <c r="O41" s="301">
        <f t="shared" si="10"/>
        <v>0</v>
      </c>
      <c r="P41" s="301">
        <f t="shared" si="11"/>
        <v>0</v>
      </c>
      <c r="Q41" s="709"/>
    </row>
    <row r="42" spans="1:17" ht="15.75" customHeight="1">
      <c r="A42" s="255">
        <v>28</v>
      </c>
      <c r="B42" s="271" t="s">
        <v>445</v>
      </c>
      <c r="C42" s="292">
        <v>5295173</v>
      </c>
      <c r="D42" s="80" t="s">
        <v>12</v>
      </c>
      <c r="E42" s="91" t="s">
        <v>323</v>
      </c>
      <c r="F42" s="299">
        <v>-1000</v>
      </c>
      <c r="G42" s="318">
        <v>253786</v>
      </c>
      <c r="H42" s="319">
        <v>250383</v>
      </c>
      <c r="I42" s="301">
        <f t="shared" si="6"/>
        <v>3403</v>
      </c>
      <c r="J42" s="301">
        <f t="shared" si="7"/>
        <v>-3403000</v>
      </c>
      <c r="K42" s="301">
        <f t="shared" si="8"/>
        <v>-3.403</v>
      </c>
      <c r="L42" s="318">
        <v>120869</v>
      </c>
      <c r="M42" s="319">
        <v>120827</v>
      </c>
      <c r="N42" s="301">
        <f t="shared" si="9"/>
        <v>42</v>
      </c>
      <c r="O42" s="301">
        <f t="shared" si="10"/>
        <v>-42000</v>
      </c>
      <c r="P42" s="301">
        <f t="shared" si="11"/>
        <v>-0.042</v>
      </c>
      <c r="Q42" s="709"/>
    </row>
    <row r="43" spans="1:17" ht="15.75" customHeight="1">
      <c r="A43" s="255">
        <v>29</v>
      </c>
      <c r="B43" s="271" t="s">
        <v>446</v>
      </c>
      <c r="C43" s="292">
        <v>5100228</v>
      </c>
      <c r="D43" s="80" t="s">
        <v>12</v>
      </c>
      <c r="E43" s="91" t="s">
        <v>323</v>
      </c>
      <c r="F43" s="299">
        <v>-2000</v>
      </c>
      <c r="G43" s="318">
        <v>6847</v>
      </c>
      <c r="H43" s="319">
        <v>5363</v>
      </c>
      <c r="I43" s="301">
        <f>G43-H43</f>
        <v>1484</v>
      </c>
      <c r="J43" s="301">
        <f>$F43*I43</f>
        <v>-2968000</v>
      </c>
      <c r="K43" s="301">
        <f>J43/1000000</f>
        <v>-2.968</v>
      </c>
      <c r="L43" s="318">
        <v>40</v>
      </c>
      <c r="M43" s="319">
        <v>27</v>
      </c>
      <c r="N43" s="301">
        <f>L43-M43</f>
        <v>13</v>
      </c>
      <c r="O43" s="301">
        <f>$F43*N43</f>
        <v>-26000</v>
      </c>
      <c r="P43" s="301">
        <f>O43/1000000</f>
        <v>-0.026</v>
      </c>
      <c r="Q43" s="709"/>
    </row>
    <row r="44" spans="1:17" ht="17.25" customHeight="1">
      <c r="A44" s="255"/>
      <c r="B44" s="293" t="s">
        <v>157</v>
      </c>
      <c r="C44" s="292"/>
      <c r="D44" s="118"/>
      <c r="E44" s="118"/>
      <c r="F44" s="299"/>
      <c r="G44" s="318"/>
      <c r="H44" s="319"/>
      <c r="I44" s="301"/>
      <c r="J44" s="301"/>
      <c r="K44" s="301"/>
      <c r="L44" s="318"/>
      <c r="M44" s="319"/>
      <c r="N44" s="301"/>
      <c r="O44" s="301"/>
      <c r="P44" s="301"/>
      <c r="Q44" s="440"/>
    </row>
    <row r="45" spans="2:17" ht="19.5" customHeight="1">
      <c r="B45" s="293" t="s">
        <v>37</v>
      </c>
      <c r="C45" s="292"/>
      <c r="D45" s="118"/>
      <c r="E45" s="118"/>
      <c r="F45" s="299"/>
      <c r="G45" s="318"/>
      <c r="H45" s="319"/>
      <c r="I45" s="301"/>
      <c r="J45" s="301"/>
      <c r="K45" s="301"/>
      <c r="L45" s="318"/>
      <c r="M45" s="319"/>
      <c r="N45" s="301"/>
      <c r="O45" s="301"/>
      <c r="P45" s="301"/>
      <c r="Q45" s="440"/>
    </row>
    <row r="46" spans="1:17" ht="22.5" customHeight="1">
      <c r="A46" s="255">
        <v>30</v>
      </c>
      <c r="B46" s="291" t="s">
        <v>158</v>
      </c>
      <c r="C46" s="292">
        <v>4864787</v>
      </c>
      <c r="D46" s="118" t="s">
        <v>12</v>
      </c>
      <c r="E46" s="91" t="s">
        <v>323</v>
      </c>
      <c r="F46" s="299">
        <v>800</v>
      </c>
      <c r="G46" s="318">
        <v>346</v>
      </c>
      <c r="H46" s="319">
        <v>346</v>
      </c>
      <c r="I46" s="301">
        <f>G46-H46</f>
        <v>0</v>
      </c>
      <c r="J46" s="301">
        <f>$F46*I46</f>
        <v>0</v>
      </c>
      <c r="K46" s="301">
        <f>J46/1000000</f>
        <v>0</v>
      </c>
      <c r="L46" s="318">
        <v>629</v>
      </c>
      <c r="M46" s="319">
        <v>629</v>
      </c>
      <c r="N46" s="301">
        <f>L46-M46</f>
        <v>0</v>
      </c>
      <c r="O46" s="301">
        <f>$F46*N46</f>
        <v>0</v>
      </c>
      <c r="P46" s="301">
        <f>O46/1000000</f>
        <v>0</v>
      </c>
      <c r="Q46" s="440"/>
    </row>
    <row r="47" spans="1:17" ht="15.75" customHeight="1">
      <c r="A47" s="255"/>
      <c r="B47" s="269" t="s">
        <v>159</v>
      </c>
      <c r="C47" s="292"/>
      <c r="D47" s="80"/>
      <c r="E47" s="80"/>
      <c r="F47" s="299"/>
      <c r="G47" s="318"/>
      <c r="H47" s="319"/>
      <c r="I47" s="301"/>
      <c r="J47" s="301"/>
      <c r="K47" s="301"/>
      <c r="L47" s="318"/>
      <c r="M47" s="319"/>
      <c r="N47" s="301"/>
      <c r="O47" s="301"/>
      <c r="P47" s="301"/>
      <c r="Q47" s="440"/>
    </row>
    <row r="48" spans="1:17" ht="15.75" customHeight="1">
      <c r="A48" s="255">
        <v>31</v>
      </c>
      <c r="B48" s="271" t="s">
        <v>14</v>
      </c>
      <c r="C48" s="292">
        <v>5269210</v>
      </c>
      <c r="D48" s="80" t="s">
        <v>12</v>
      </c>
      <c r="E48" s="91" t="s">
        <v>323</v>
      </c>
      <c r="F48" s="299">
        <v>-1000</v>
      </c>
      <c r="G48" s="318">
        <v>935299</v>
      </c>
      <c r="H48" s="319">
        <v>936045</v>
      </c>
      <c r="I48" s="301">
        <f>G48-H48</f>
        <v>-746</v>
      </c>
      <c r="J48" s="301">
        <f>$F48*I48</f>
        <v>746000</v>
      </c>
      <c r="K48" s="301">
        <f>J48/1000000</f>
        <v>0.746</v>
      </c>
      <c r="L48" s="318">
        <v>965460</v>
      </c>
      <c r="M48" s="319">
        <v>965460</v>
      </c>
      <c r="N48" s="301">
        <f>L48-M48</f>
        <v>0</v>
      </c>
      <c r="O48" s="301">
        <f>$F48*N48</f>
        <v>0</v>
      </c>
      <c r="P48" s="301">
        <f>O48/1000000</f>
        <v>0</v>
      </c>
      <c r="Q48" s="440"/>
    </row>
    <row r="49" spans="1:17" ht="15.75" customHeight="1">
      <c r="A49" s="255">
        <v>32</v>
      </c>
      <c r="B49" s="291" t="s">
        <v>15</v>
      </c>
      <c r="C49" s="292">
        <v>5269211</v>
      </c>
      <c r="D49" s="118" t="s">
        <v>12</v>
      </c>
      <c r="E49" s="91" t="s">
        <v>323</v>
      </c>
      <c r="F49" s="299">
        <v>-1000</v>
      </c>
      <c r="G49" s="318">
        <v>971982</v>
      </c>
      <c r="H49" s="319">
        <v>972189</v>
      </c>
      <c r="I49" s="301">
        <f>G49-H49</f>
        <v>-207</v>
      </c>
      <c r="J49" s="301">
        <f>$F49*I49</f>
        <v>207000</v>
      </c>
      <c r="K49" s="301">
        <f>J49/1000000</f>
        <v>0.207</v>
      </c>
      <c r="L49" s="318">
        <v>983983</v>
      </c>
      <c r="M49" s="319">
        <v>983983</v>
      </c>
      <c r="N49" s="301">
        <f>L49-M49</f>
        <v>0</v>
      </c>
      <c r="O49" s="301">
        <f>$F49*N49</f>
        <v>0</v>
      </c>
      <c r="P49" s="301">
        <f>O49/1000000</f>
        <v>0</v>
      </c>
      <c r="Q49" s="656"/>
    </row>
    <row r="50" spans="1:17" ht="15.75" customHeight="1">
      <c r="A50" s="255">
        <v>33</v>
      </c>
      <c r="B50" s="291" t="s">
        <v>16</v>
      </c>
      <c r="C50" s="292">
        <v>5269209</v>
      </c>
      <c r="D50" s="118" t="s">
        <v>12</v>
      </c>
      <c r="E50" s="91" t="s">
        <v>323</v>
      </c>
      <c r="F50" s="299">
        <v>-1000</v>
      </c>
      <c r="G50" s="318">
        <v>101960</v>
      </c>
      <c r="H50" s="319">
        <v>100416</v>
      </c>
      <c r="I50" s="301">
        <f>G50-H50</f>
        <v>1544</v>
      </c>
      <c r="J50" s="301">
        <f>$F50*I50</f>
        <v>-1544000</v>
      </c>
      <c r="K50" s="301">
        <f>J50/1000000</f>
        <v>-1.544</v>
      </c>
      <c r="L50" s="318">
        <v>985625</v>
      </c>
      <c r="M50" s="319">
        <v>985625</v>
      </c>
      <c r="N50" s="301">
        <f>L50-M50</f>
        <v>0</v>
      </c>
      <c r="O50" s="301">
        <f>$F50*N50</f>
        <v>0</v>
      </c>
      <c r="P50" s="301">
        <f>O50/1000000</f>
        <v>0</v>
      </c>
      <c r="Q50" s="656" t="s">
        <v>497</v>
      </c>
    </row>
    <row r="51" spans="1:17" ht="15.75" customHeight="1">
      <c r="A51" s="270"/>
      <c r="B51" s="291"/>
      <c r="C51" s="292">
        <v>4864945</v>
      </c>
      <c r="D51" s="118" t="s">
        <v>12</v>
      </c>
      <c r="E51" s="91" t="s">
        <v>323</v>
      </c>
      <c r="F51" s="299">
        <v>-1000</v>
      </c>
      <c r="G51" s="318">
        <v>592</v>
      </c>
      <c r="H51" s="319">
        <v>0</v>
      </c>
      <c r="I51" s="301">
        <f>G51-H51</f>
        <v>592</v>
      </c>
      <c r="J51" s="301">
        <f>$F51*I51</f>
        <v>-592000</v>
      </c>
      <c r="K51" s="301">
        <f>J51/1000000</f>
        <v>-0.592</v>
      </c>
      <c r="L51" s="318">
        <v>0</v>
      </c>
      <c r="M51" s="319">
        <v>0</v>
      </c>
      <c r="N51" s="301">
        <f>L51-M51</f>
        <v>0</v>
      </c>
      <c r="O51" s="301">
        <f>$F51*N51</f>
        <v>0</v>
      </c>
      <c r="P51" s="301">
        <f>O51/1000000</f>
        <v>0</v>
      </c>
      <c r="Q51" s="656" t="s">
        <v>482</v>
      </c>
    </row>
    <row r="52" spans="2:17" ht="17.25" customHeight="1">
      <c r="B52" s="269" t="s">
        <v>451</v>
      </c>
      <c r="C52" s="292"/>
      <c r="D52" s="118"/>
      <c r="E52" s="91"/>
      <c r="F52" s="299"/>
      <c r="G52" s="318"/>
      <c r="H52" s="319"/>
      <c r="I52" s="301"/>
      <c r="J52" s="301"/>
      <c r="K52" s="301"/>
      <c r="L52" s="318"/>
      <c r="M52" s="319"/>
      <c r="N52" s="301"/>
      <c r="O52" s="301"/>
      <c r="P52" s="301"/>
      <c r="Q52" s="656"/>
    </row>
    <row r="53" spans="1:17" ht="22.5" customHeight="1">
      <c r="A53" s="255">
        <v>34</v>
      </c>
      <c r="B53" s="271" t="s">
        <v>445</v>
      </c>
      <c r="C53" s="292">
        <v>5128460</v>
      </c>
      <c r="D53" s="80" t="s">
        <v>12</v>
      </c>
      <c r="E53" s="91" t="s">
        <v>323</v>
      </c>
      <c r="F53" s="299">
        <v>-800</v>
      </c>
      <c r="G53" s="318">
        <v>34051</v>
      </c>
      <c r="H53" s="319">
        <v>31762</v>
      </c>
      <c r="I53" s="301">
        <f>G53-H53</f>
        <v>2289</v>
      </c>
      <c r="J53" s="301">
        <f>$F53*I53</f>
        <v>-1831200</v>
      </c>
      <c r="K53" s="301">
        <f>J53/1000000</f>
        <v>-1.8312</v>
      </c>
      <c r="L53" s="318">
        <v>999226</v>
      </c>
      <c r="M53" s="319">
        <v>999226</v>
      </c>
      <c r="N53" s="301">
        <f>L53-M53</f>
        <v>0</v>
      </c>
      <c r="O53" s="301">
        <f>$F53*N53</f>
        <v>0</v>
      </c>
      <c r="P53" s="301">
        <f>O53/1000000</f>
        <v>0</v>
      </c>
      <c r="Q53" s="656"/>
    </row>
    <row r="54" spans="1:17" ht="22.5" customHeight="1">
      <c r="A54" s="255">
        <v>35</v>
      </c>
      <c r="B54" s="271" t="s">
        <v>446</v>
      </c>
      <c r="C54" s="292">
        <v>5295149</v>
      </c>
      <c r="D54" s="80" t="s">
        <v>12</v>
      </c>
      <c r="E54" s="91" t="s">
        <v>323</v>
      </c>
      <c r="F54" s="299">
        <v>-1600</v>
      </c>
      <c r="G54" s="318">
        <v>54414</v>
      </c>
      <c r="H54" s="319">
        <v>54266</v>
      </c>
      <c r="I54" s="301">
        <f>G54-H54</f>
        <v>148</v>
      </c>
      <c r="J54" s="301">
        <f>$F54*I54</f>
        <v>-236800</v>
      </c>
      <c r="K54" s="301">
        <f>J54/1000000</f>
        <v>-0.2368</v>
      </c>
      <c r="L54" s="318">
        <v>978991</v>
      </c>
      <c r="M54" s="319">
        <v>978991</v>
      </c>
      <c r="N54" s="301">
        <f>L54-M54</f>
        <v>0</v>
      </c>
      <c r="O54" s="301">
        <f>$F54*N54</f>
        <v>0</v>
      </c>
      <c r="P54" s="301">
        <f>O54/1000000</f>
        <v>0</v>
      </c>
      <c r="Q54" s="656"/>
    </row>
    <row r="55" spans="1:17" ht="22.5" customHeight="1">
      <c r="A55" s="270"/>
      <c r="B55" s="271"/>
      <c r="C55" s="292"/>
      <c r="D55" s="80"/>
      <c r="E55" s="91"/>
      <c r="F55" s="299">
        <v>-1600</v>
      </c>
      <c r="G55" s="318">
        <v>50569</v>
      </c>
      <c r="H55" s="319">
        <v>49580</v>
      </c>
      <c r="I55" s="301">
        <f>G55-H55</f>
        <v>989</v>
      </c>
      <c r="J55" s="301">
        <f>$F55*I55</f>
        <v>-1582400</v>
      </c>
      <c r="K55" s="301">
        <f>J55/1000000</f>
        <v>-1.5824</v>
      </c>
      <c r="L55" s="318"/>
      <c r="M55" s="319"/>
      <c r="N55" s="301"/>
      <c r="O55" s="301"/>
      <c r="P55" s="301"/>
      <c r="Q55" s="656"/>
    </row>
    <row r="56" spans="2:17" ht="18.75" customHeight="1">
      <c r="B56" s="293" t="s">
        <v>160</v>
      </c>
      <c r="C56" s="292"/>
      <c r="D56" s="118"/>
      <c r="E56" s="118"/>
      <c r="F56" s="297"/>
      <c r="G56" s="318"/>
      <c r="H56" s="319"/>
      <c r="I56" s="301"/>
      <c r="J56" s="301"/>
      <c r="K56" s="301"/>
      <c r="L56" s="318"/>
      <c r="M56" s="319"/>
      <c r="N56" s="301"/>
      <c r="O56" s="301"/>
      <c r="P56" s="301"/>
      <c r="Q56" s="440"/>
    </row>
    <row r="57" spans="1:17" ht="22.5" customHeight="1">
      <c r="A57" s="255">
        <v>36</v>
      </c>
      <c r="B57" s="291" t="s">
        <v>400</v>
      </c>
      <c r="C57" s="292">
        <v>4865010</v>
      </c>
      <c r="D57" s="118" t="s">
        <v>12</v>
      </c>
      <c r="E57" s="91" t="s">
        <v>323</v>
      </c>
      <c r="F57" s="299">
        <v>-2000</v>
      </c>
      <c r="G57" s="318">
        <v>996087</v>
      </c>
      <c r="H57" s="319">
        <v>995645</v>
      </c>
      <c r="I57" s="301">
        <f>G57-H57</f>
        <v>442</v>
      </c>
      <c r="J57" s="301">
        <f>$F57*I57</f>
        <v>-884000</v>
      </c>
      <c r="K57" s="301">
        <f>J57/1000000</f>
        <v>-0.884</v>
      </c>
      <c r="L57" s="318">
        <v>984303</v>
      </c>
      <c r="M57" s="319">
        <v>984289</v>
      </c>
      <c r="N57" s="301">
        <f>L57-M57</f>
        <v>14</v>
      </c>
      <c r="O57" s="301">
        <f>$F57*N57</f>
        <v>-28000</v>
      </c>
      <c r="P57" s="301">
        <f>O57/1000000</f>
        <v>-0.028</v>
      </c>
      <c r="Q57" s="440"/>
    </row>
    <row r="58" spans="1:17" ht="22.5" customHeight="1">
      <c r="A58" s="255">
        <v>37</v>
      </c>
      <c r="B58" s="291" t="s">
        <v>401</v>
      </c>
      <c r="C58" s="292">
        <v>5128458</v>
      </c>
      <c r="D58" s="118" t="s">
        <v>12</v>
      </c>
      <c r="E58" s="91" t="s">
        <v>323</v>
      </c>
      <c r="F58" s="299">
        <v>-500</v>
      </c>
      <c r="G58" s="318">
        <v>4330</v>
      </c>
      <c r="H58" s="319">
        <v>4260</v>
      </c>
      <c r="I58" s="301">
        <f>G58-H58</f>
        <v>70</v>
      </c>
      <c r="J58" s="301">
        <f>$F58*I58</f>
        <v>-35000</v>
      </c>
      <c r="K58" s="301">
        <f>J58/1000000</f>
        <v>-0.035</v>
      </c>
      <c r="L58" s="318">
        <v>990300</v>
      </c>
      <c r="M58" s="319">
        <v>990553</v>
      </c>
      <c r="N58" s="301">
        <f>L58-M58</f>
        <v>-253</v>
      </c>
      <c r="O58" s="301">
        <f>$F58*N58</f>
        <v>126500</v>
      </c>
      <c r="P58" s="301">
        <f>O58/1000000</f>
        <v>0.1265</v>
      </c>
      <c r="Q58" s="440"/>
    </row>
    <row r="59" spans="1:17" ht="22.5" customHeight="1">
      <c r="A59" s="270">
        <v>38</v>
      </c>
      <c r="B59" s="271" t="s">
        <v>402</v>
      </c>
      <c r="C59" s="292">
        <v>4864933</v>
      </c>
      <c r="D59" s="80" t="s">
        <v>12</v>
      </c>
      <c r="E59" s="91" t="s">
        <v>323</v>
      </c>
      <c r="F59" s="299">
        <v>-1000</v>
      </c>
      <c r="G59" s="318">
        <v>22941</v>
      </c>
      <c r="H59" s="319">
        <v>22613</v>
      </c>
      <c r="I59" s="301">
        <f>G59-H59</f>
        <v>328</v>
      </c>
      <c r="J59" s="301">
        <f>$F59*I59</f>
        <v>-328000</v>
      </c>
      <c r="K59" s="301">
        <f>J59/1000000</f>
        <v>-0.328</v>
      </c>
      <c r="L59" s="318">
        <v>31863</v>
      </c>
      <c r="M59" s="319">
        <v>31864</v>
      </c>
      <c r="N59" s="301">
        <f>L59-M59</f>
        <v>-1</v>
      </c>
      <c r="O59" s="301">
        <f>$F59*N59</f>
        <v>1000</v>
      </c>
      <c r="P59" s="301">
        <f>O59/1000000</f>
        <v>0.001</v>
      </c>
      <c r="Q59" s="440"/>
    </row>
    <row r="60" spans="1:17" ht="22.5" customHeight="1">
      <c r="A60" s="270">
        <v>39</v>
      </c>
      <c r="B60" s="291" t="s">
        <v>403</v>
      </c>
      <c r="C60" s="292">
        <v>4864904</v>
      </c>
      <c r="D60" s="118" t="s">
        <v>12</v>
      </c>
      <c r="E60" s="91" t="s">
        <v>323</v>
      </c>
      <c r="F60" s="299">
        <v>-1000</v>
      </c>
      <c r="G60" s="318">
        <v>2577</v>
      </c>
      <c r="H60" s="319">
        <v>2080</v>
      </c>
      <c r="I60" s="301">
        <f>G60-H60</f>
        <v>497</v>
      </c>
      <c r="J60" s="301">
        <f>$F60*I60</f>
        <v>-497000</v>
      </c>
      <c r="K60" s="301">
        <f>J60/1000000</f>
        <v>-0.497</v>
      </c>
      <c r="L60" s="318">
        <v>996553</v>
      </c>
      <c r="M60" s="319">
        <v>996553</v>
      </c>
      <c r="N60" s="301">
        <f>L60-M60</f>
        <v>0</v>
      </c>
      <c r="O60" s="301">
        <f>$F60*N60</f>
        <v>0</v>
      </c>
      <c r="P60" s="301">
        <f>O60/1000000</f>
        <v>0</v>
      </c>
      <c r="Q60" s="440"/>
    </row>
    <row r="61" spans="1:17" ht="22.5" customHeight="1">
      <c r="A61" s="270">
        <v>40</v>
      </c>
      <c r="B61" s="291" t="s">
        <v>404</v>
      </c>
      <c r="C61" s="292">
        <v>4864942</v>
      </c>
      <c r="D61" s="118" t="s">
        <v>12</v>
      </c>
      <c r="E61" s="91" t="s">
        <v>323</v>
      </c>
      <c r="F61" s="301">
        <v>-1000</v>
      </c>
      <c r="G61" s="318">
        <v>724</v>
      </c>
      <c r="H61" s="319">
        <v>492</v>
      </c>
      <c r="I61" s="301">
        <f>G61-H61</f>
        <v>232</v>
      </c>
      <c r="J61" s="301">
        <f>$F61*I61</f>
        <v>-232000</v>
      </c>
      <c r="K61" s="301">
        <f>J61/1000000</f>
        <v>-0.232</v>
      </c>
      <c r="L61" s="318">
        <v>655</v>
      </c>
      <c r="M61" s="319">
        <v>654</v>
      </c>
      <c r="N61" s="301">
        <f>L61-M61</f>
        <v>1</v>
      </c>
      <c r="O61" s="301">
        <f>$F61*N61</f>
        <v>-1000</v>
      </c>
      <c r="P61" s="301">
        <f>O61/1000000</f>
        <v>-0.001</v>
      </c>
      <c r="Q61" s="440"/>
    </row>
    <row r="62" spans="1:17" ht="18" customHeight="1" thickBot="1">
      <c r="A62" s="373" t="s">
        <v>312</v>
      </c>
      <c r="B62" s="294"/>
      <c r="C62" s="295"/>
      <c r="D62" s="247"/>
      <c r="E62" s="248"/>
      <c r="F62" s="299"/>
      <c r="G62" s="427"/>
      <c r="H62" s="428"/>
      <c r="I62" s="305"/>
      <c r="J62" s="305"/>
      <c r="K62" s="305"/>
      <c r="L62" s="427"/>
      <c r="M62" s="428"/>
      <c r="N62" s="305"/>
      <c r="O62" s="305"/>
      <c r="P62" s="552" t="str">
        <f>NDPL!$Q$1</f>
        <v>NOVEMBER-2021</v>
      </c>
      <c r="Q62" s="552"/>
    </row>
    <row r="63" spans="1:17" ht="18" customHeight="1" thickTop="1">
      <c r="A63" s="266"/>
      <c r="B63" s="269" t="s">
        <v>161</v>
      </c>
      <c r="C63" s="292"/>
      <c r="D63" s="80"/>
      <c r="E63" s="80"/>
      <c r="F63" s="386"/>
      <c r="G63" s="318"/>
      <c r="H63" s="319"/>
      <c r="I63" s="301"/>
      <c r="J63" s="301"/>
      <c r="K63" s="301"/>
      <c r="L63" s="318"/>
      <c r="M63" s="319"/>
      <c r="N63" s="301"/>
      <c r="O63" s="301"/>
      <c r="P63" s="301"/>
      <c r="Q63" s="429"/>
    </row>
    <row r="64" spans="1:17" ht="15" customHeight="1">
      <c r="A64" s="255">
        <v>41</v>
      </c>
      <c r="B64" s="291" t="s">
        <v>14</v>
      </c>
      <c r="C64" s="292">
        <v>4864962</v>
      </c>
      <c r="D64" s="118" t="s">
        <v>12</v>
      </c>
      <c r="E64" s="91" t="s">
        <v>323</v>
      </c>
      <c r="F64" s="299">
        <v>-1000</v>
      </c>
      <c r="G64" s="318">
        <v>52960</v>
      </c>
      <c r="H64" s="319">
        <v>52014</v>
      </c>
      <c r="I64" s="301">
        <f>G64-H64</f>
        <v>946</v>
      </c>
      <c r="J64" s="301">
        <f>$F64*I64</f>
        <v>-946000</v>
      </c>
      <c r="K64" s="301">
        <f>J64/1000000</f>
        <v>-0.946</v>
      </c>
      <c r="L64" s="318">
        <v>999474</v>
      </c>
      <c r="M64" s="319">
        <v>999474</v>
      </c>
      <c r="N64" s="301">
        <f>L64-M64</f>
        <v>0</v>
      </c>
      <c r="O64" s="301">
        <f>$F64*N64</f>
        <v>0</v>
      </c>
      <c r="P64" s="301">
        <f>O64/1000000</f>
        <v>0</v>
      </c>
      <c r="Q64" s="439"/>
    </row>
    <row r="65" spans="1:17" ht="15" customHeight="1">
      <c r="A65" s="255">
        <v>42</v>
      </c>
      <c r="B65" s="291" t="s">
        <v>15</v>
      </c>
      <c r="C65" s="292">
        <v>4865038</v>
      </c>
      <c r="D65" s="118" t="s">
        <v>12</v>
      </c>
      <c r="E65" s="91" t="s">
        <v>323</v>
      </c>
      <c r="F65" s="299">
        <v>-1000</v>
      </c>
      <c r="G65" s="318">
        <v>13636</v>
      </c>
      <c r="H65" s="319">
        <v>12783</v>
      </c>
      <c r="I65" s="301">
        <f>G65-H65</f>
        <v>853</v>
      </c>
      <c r="J65" s="301">
        <f>$F65*I65</f>
        <v>-853000</v>
      </c>
      <c r="K65" s="301">
        <f>J65/1000000</f>
        <v>-0.853</v>
      </c>
      <c r="L65" s="318">
        <v>402</v>
      </c>
      <c r="M65" s="319">
        <v>402</v>
      </c>
      <c r="N65" s="301">
        <f>L65-M65</f>
        <v>0</v>
      </c>
      <c r="O65" s="301">
        <f>$F65*N65</f>
        <v>0</v>
      </c>
      <c r="P65" s="301">
        <f>O65/1000000</f>
        <v>0</v>
      </c>
      <c r="Q65" s="429"/>
    </row>
    <row r="66" spans="1:17" ht="15" customHeight="1">
      <c r="A66" s="255">
        <v>43</v>
      </c>
      <c r="B66" s="291" t="s">
        <v>16</v>
      </c>
      <c r="C66" s="292">
        <v>5295165</v>
      </c>
      <c r="D66" s="118" t="s">
        <v>12</v>
      </c>
      <c r="E66" s="91" t="s">
        <v>323</v>
      </c>
      <c r="F66" s="299">
        <v>-1000</v>
      </c>
      <c r="G66" s="318">
        <v>9023</v>
      </c>
      <c r="H66" s="319">
        <v>8077</v>
      </c>
      <c r="I66" s="301">
        <f>G66-H66</f>
        <v>946</v>
      </c>
      <c r="J66" s="301">
        <f>$F66*I66</f>
        <v>-946000</v>
      </c>
      <c r="K66" s="301">
        <f>J66/1000000</f>
        <v>-0.946</v>
      </c>
      <c r="L66" s="318">
        <v>998393</v>
      </c>
      <c r="M66" s="319">
        <v>998393</v>
      </c>
      <c r="N66" s="301">
        <f>L66-M66</f>
        <v>0</v>
      </c>
      <c r="O66" s="301">
        <f>$F66*N66</f>
        <v>0</v>
      </c>
      <c r="P66" s="301">
        <f>O66/1000000</f>
        <v>0</v>
      </c>
      <c r="Q66" s="443"/>
    </row>
    <row r="67" spans="2:17" ht="15" customHeight="1">
      <c r="B67" s="293" t="s">
        <v>162</v>
      </c>
      <c r="C67" s="292"/>
      <c r="D67" s="118"/>
      <c r="E67" s="118"/>
      <c r="F67" s="299"/>
      <c r="G67" s="318"/>
      <c r="H67" s="319"/>
      <c r="I67" s="301"/>
      <c r="J67" s="301"/>
      <c r="K67" s="301"/>
      <c r="L67" s="318"/>
      <c r="M67" s="319"/>
      <c r="N67" s="301"/>
      <c r="O67" s="301"/>
      <c r="P67" s="301"/>
      <c r="Q67" s="429"/>
    </row>
    <row r="68" spans="1:17" ht="15" customHeight="1">
      <c r="A68" s="255">
        <v>44</v>
      </c>
      <c r="B68" s="291" t="s">
        <v>14</v>
      </c>
      <c r="C68" s="292">
        <v>4864928</v>
      </c>
      <c r="D68" s="118" t="s">
        <v>12</v>
      </c>
      <c r="E68" s="91" t="s">
        <v>323</v>
      </c>
      <c r="F68" s="299">
        <v>-1000</v>
      </c>
      <c r="G68" s="318">
        <v>10459</v>
      </c>
      <c r="H68" s="319">
        <v>7890</v>
      </c>
      <c r="I68" s="301">
        <f aca="true" t="shared" si="12" ref="I68:I73">G68-H68</f>
        <v>2569</v>
      </c>
      <c r="J68" s="301">
        <f aca="true" t="shared" si="13" ref="J68:J73">$F68*I68</f>
        <v>-2569000</v>
      </c>
      <c r="K68" s="301">
        <f aca="true" t="shared" si="14" ref="K68:K73">J68/1000000</f>
        <v>-2.569</v>
      </c>
      <c r="L68" s="318">
        <v>458</v>
      </c>
      <c r="M68" s="319">
        <v>458</v>
      </c>
      <c r="N68" s="301">
        <f>L68-M68</f>
        <v>0</v>
      </c>
      <c r="O68" s="301">
        <f>$F68*N68</f>
        <v>0</v>
      </c>
      <c r="P68" s="301">
        <f>O68/1000000</f>
        <v>0</v>
      </c>
      <c r="Q68" s="429"/>
    </row>
    <row r="69" spans="1:17" ht="15" customHeight="1">
      <c r="A69" s="255">
        <v>45</v>
      </c>
      <c r="B69" s="291" t="s">
        <v>15</v>
      </c>
      <c r="C69" s="292">
        <v>4864967</v>
      </c>
      <c r="D69" s="118" t="s">
        <v>12</v>
      </c>
      <c r="E69" s="91" t="s">
        <v>323</v>
      </c>
      <c r="F69" s="299">
        <v>-1000</v>
      </c>
      <c r="G69" s="318">
        <v>8420</v>
      </c>
      <c r="H69" s="319">
        <v>6070</v>
      </c>
      <c r="I69" s="301">
        <f t="shared" si="12"/>
        <v>2350</v>
      </c>
      <c r="J69" s="301">
        <f t="shared" si="13"/>
        <v>-2350000</v>
      </c>
      <c r="K69" s="301">
        <f t="shared" si="14"/>
        <v>-2.35</v>
      </c>
      <c r="L69" s="318">
        <v>925064</v>
      </c>
      <c r="M69" s="319">
        <v>925064</v>
      </c>
      <c r="N69" s="301">
        <f>L69-M69</f>
        <v>0</v>
      </c>
      <c r="O69" s="301">
        <f>$F69*N69</f>
        <v>0</v>
      </c>
      <c r="P69" s="301">
        <f>O69/1000000</f>
        <v>0</v>
      </c>
      <c r="Q69" s="429"/>
    </row>
    <row r="70" spans="1:17" ht="15" customHeight="1">
      <c r="A70" s="255">
        <v>46</v>
      </c>
      <c r="B70" s="291" t="s">
        <v>16</v>
      </c>
      <c r="C70" s="292">
        <v>5295144</v>
      </c>
      <c r="D70" s="118" t="s">
        <v>12</v>
      </c>
      <c r="E70" s="91" t="s">
        <v>323</v>
      </c>
      <c r="F70" s="299">
        <v>-1000</v>
      </c>
      <c r="G70" s="318">
        <v>68700</v>
      </c>
      <c r="H70" s="319">
        <v>68382</v>
      </c>
      <c r="I70" s="301">
        <f t="shared" si="12"/>
        <v>318</v>
      </c>
      <c r="J70" s="301">
        <f t="shared" si="13"/>
        <v>-318000</v>
      </c>
      <c r="K70" s="301">
        <f t="shared" si="14"/>
        <v>-0.318</v>
      </c>
      <c r="L70" s="318">
        <v>17549</v>
      </c>
      <c r="M70" s="319">
        <v>17549</v>
      </c>
      <c r="N70" s="301">
        <f>L70-M70</f>
        <v>0</v>
      </c>
      <c r="O70" s="301">
        <f>$F70*N70</f>
        <v>0</v>
      </c>
      <c r="P70" s="301">
        <f>O70/1000000</f>
        <v>0</v>
      </c>
      <c r="Q70" s="439"/>
    </row>
    <row r="71" spans="1:17" ht="15" customHeight="1">
      <c r="A71" s="255"/>
      <c r="B71" s="291"/>
      <c r="C71" s="292"/>
      <c r="D71" s="118"/>
      <c r="E71" s="91"/>
      <c r="F71" s="299">
        <v>-1000</v>
      </c>
      <c r="G71" s="318">
        <v>67398</v>
      </c>
      <c r="H71" s="319">
        <v>65556</v>
      </c>
      <c r="I71" s="301">
        <f t="shared" si="12"/>
        <v>1842</v>
      </c>
      <c r="J71" s="301">
        <f t="shared" si="13"/>
        <v>-1842000</v>
      </c>
      <c r="K71" s="301">
        <f t="shared" si="14"/>
        <v>-1.842</v>
      </c>
      <c r="L71" s="318"/>
      <c r="M71" s="319"/>
      <c r="N71" s="301"/>
      <c r="O71" s="301"/>
      <c r="P71" s="301"/>
      <c r="Q71" s="439"/>
    </row>
    <row r="72" spans="1:17" ht="15" customHeight="1">
      <c r="A72" s="255"/>
      <c r="B72" s="291"/>
      <c r="C72" s="292"/>
      <c r="D72" s="118"/>
      <c r="E72" s="91"/>
      <c r="F72" s="299">
        <v>-1000</v>
      </c>
      <c r="G72" s="318">
        <v>63611</v>
      </c>
      <c r="H72" s="319">
        <v>62991</v>
      </c>
      <c r="I72" s="301">
        <f t="shared" si="12"/>
        <v>620</v>
      </c>
      <c r="J72" s="301">
        <f t="shared" si="13"/>
        <v>-620000</v>
      </c>
      <c r="K72" s="301">
        <f t="shared" si="14"/>
        <v>-0.62</v>
      </c>
      <c r="L72" s="318"/>
      <c r="M72" s="319"/>
      <c r="N72" s="301"/>
      <c r="O72" s="301"/>
      <c r="P72" s="301"/>
      <c r="Q72" s="439"/>
    </row>
    <row r="73" spans="1:17" ht="15" customHeight="1">
      <c r="A73" s="255">
        <v>47</v>
      </c>
      <c r="B73" s="291" t="s">
        <v>154</v>
      </c>
      <c r="C73" s="292">
        <v>4865023</v>
      </c>
      <c r="D73" s="118" t="s">
        <v>12</v>
      </c>
      <c r="E73" s="91" t="s">
        <v>323</v>
      </c>
      <c r="F73" s="299">
        <v>-2000</v>
      </c>
      <c r="G73" s="318">
        <v>3885</v>
      </c>
      <c r="H73" s="319">
        <v>3280</v>
      </c>
      <c r="I73" s="319">
        <f t="shared" si="12"/>
        <v>605</v>
      </c>
      <c r="J73" s="319">
        <f t="shared" si="13"/>
        <v>-1210000</v>
      </c>
      <c r="K73" s="319">
        <f t="shared" si="14"/>
        <v>-1.21</v>
      </c>
      <c r="L73" s="318">
        <v>999556</v>
      </c>
      <c r="M73" s="319">
        <v>999556</v>
      </c>
      <c r="N73" s="319">
        <f>L73-M73</f>
        <v>0</v>
      </c>
      <c r="O73" s="319">
        <f>$F73*N73</f>
        <v>0</v>
      </c>
      <c r="P73" s="319">
        <f>O73/1000000</f>
        <v>0</v>
      </c>
      <c r="Q73" s="455"/>
    </row>
    <row r="74" spans="2:17" ht="15" customHeight="1">
      <c r="B74" s="293" t="s">
        <v>111</v>
      </c>
      <c r="C74" s="292"/>
      <c r="D74" s="118"/>
      <c r="E74" s="91"/>
      <c r="F74" s="297"/>
      <c r="G74" s="318"/>
      <c r="H74" s="319"/>
      <c r="I74" s="301"/>
      <c r="J74" s="301"/>
      <c r="K74" s="301"/>
      <c r="L74" s="318"/>
      <c r="M74" s="319"/>
      <c r="N74" s="301"/>
      <c r="O74" s="301"/>
      <c r="P74" s="301"/>
      <c r="Q74" s="429"/>
    </row>
    <row r="75" spans="1:17" ht="15" customHeight="1">
      <c r="A75" s="255">
        <v>48</v>
      </c>
      <c r="B75" s="291" t="s">
        <v>343</v>
      </c>
      <c r="C75" s="292">
        <v>5128461</v>
      </c>
      <c r="D75" s="118" t="s">
        <v>12</v>
      </c>
      <c r="E75" s="91" t="s">
        <v>323</v>
      </c>
      <c r="F75" s="297">
        <v>-1000</v>
      </c>
      <c r="G75" s="318">
        <v>76941</v>
      </c>
      <c r="H75" s="319">
        <v>74961</v>
      </c>
      <c r="I75" s="301">
        <f>G75-H75</f>
        <v>1980</v>
      </c>
      <c r="J75" s="301">
        <f>$F75*I75</f>
        <v>-1980000</v>
      </c>
      <c r="K75" s="301">
        <f>J75/1000000</f>
        <v>-1.98</v>
      </c>
      <c r="L75" s="318">
        <v>997153</v>
      </c>
      <c r="M75" s="319">
        <v>997153</v>
      </c>
      <c r="N75" s="301">
        <f>L75-M75</f>
        <v>0</v>
      </c>
      <c r="O75" s="301">
        <f>$F75*N75</f>
        <v>0</v>
      </c>
      <c r="P75" s="301">
        <f>O75/1000000</f>
        <v>0</v>
      </c>
      <c r="Q75" s="430"/>
    </row>
    <row r="76" spans="1:17" ht="15" customHeight="1">
      <c r="A76" s="255">
        <v>49</v>
      </c>
      <c r="B76" s="291" t="s">
        <v>164</v>
      </c>
      <c r="C76" s="292">
        <v>4865003</v>
      </c>
      <c r="D76" s="118" t="s">
        <v>12</v>
      </c>
      <c r="E76" s="91" t="s">
        <v>323</v>
      </c>
      <c r="F76" s="657">
        <v>-2000</v>
      </c>
      <c r="G76" s="318">
        <v>51481</v>
      </c>
      <c r="H76" s="319">
        <v>50168</v>
      </c>
      <c r="I76" s="301">
        <f>G76-H76</f>
        <v>1313</v>
      </c>
      <c r="J76" s="301">
        <f>$F76*I76</f>
        <v>-2626000</v>
      </c>
      <c r="K76" s="301">
        <f>J76/1000000</f>
        <v>-2.626</v>
      </c>
      <c r="L76" s="318">
        <v>999377</v>
      </c>
      <c r="M76" s="319">
        <v>999377</v>
      </c>
      <c r="N76" s="301">
        <f>L76-M76</f>
        <v>0</v>
      </c>
      <c r="O76" s="301">
        <f>$F76*N76</f>
        <v>0</v>
      </c>
      <c r="P76" s="301">
        <f>O76/1000000</f>
        <v>0</v>
      </c>
      <c r="Q76" s="429"/>
    </row>
    <row r="77" spans="2:17" ht="15" customHeight="1">
      <c r="B77" s="293" t="s">
        <v>345</v>
      </c>
      <c r="C77" s="292"/>
      <c r="D77" s="118"/>
      <c r="E77" s="91"/>
      <c r="F77" s="297"/>
      <c r="G77" s="318"/>
      <c r="H77" s="319"/>
      <c r="I77" s="301"/>
      <c r="J77" s="301"/>
      <c r="K77" s="301"/>
      <c r="L77" s="318"/>
      <c r="M77" s="319"/>
      <c r="N77" s="301"/>
      <c r="O77" s="301"/>
      <c r="P77" s="301"/>
      <c r="Q77" s="429"/>
    </row>
    <row r="78" spans="1:17" ht="15" customHeight="1">
      <c r="A78" s="255">
        <v>50</v>
      </c>
      <c r="B78" s="291" t="s">
        <v>343</v>
      </c>
      <c r="C78" s="292">
        <v>5295175</v>
      </c>
      <c r="D78" s="118" t="s">
        <v>12</v>
      </c>
      <c r="E78" s="91" t="s">
        <v>323</v>
      </c>
      <c r="F78" s="387">
        <v>-1000</v>
      </c>
      <c r="G78" s="318">
        <v>34077</v>
      </c>
      <c r="H78" s="319">
        <v>31440</v>
      </c>
      <c r="I78" s="301">
        <f>G78-H78</f>
        <v>2637</v>
      </c>
      <c r="J78" s="301">
        <f>$F78*I78</f>
        <v>-2637000</v>
      </c>
      <c r="K78" s="301">
        <f>J78/1000000</f>
        <v>-2.637</v>
      </c>
      <c r="L78" s="318">
        <v>2516</v>
      </c>
      <c r="M78" s="319">
        <v>2516</v>
      </c>
      <c r="N78" s="301">
        <f>L78-M78</f>
        <v>0</v>
      </c>
      <c r="O78" s="301">
        <f>$F78*N78</f>
        <v>0</v>
      </c>
      <c r="P78" s="301">
        <f>O78/1000000</f>
        <v>0</v>
      </c>
      <c r="Q78" s="439" t="s">
        <v>492</v>
      </c>
    </row>
    <row r="79" spans="1:17" ht="15" customHeight="1">
      <c r="A79" s="255"/>
      <c r="B79" s="291"/>
      <c r="C79" s="292">
        <v>5128472</v>
      </c>
      <c r="D79" s="118" t="s">
        <v>12</v>
      </c>
      <c r="E79" s="91" t="s">
        <v>323</v>
      </c>
      <c r="F79" s="387">
        <v>-1500</v>
      </c>
      <c r="G79" s="318">
        <v>371</v>
      </c>
      <c r="H79" s="319">
        <v>0</v>
      </c>
      <c r="I79" s="301">
        <f>G79-H79</f>
        <v>371</v>
      </c>
      <c r="J79" s="301">
        <f>$F79*I79</f>
        <v>-556500</v>
      </c>
      <c r="K79" s="301">
        <f>J79/1000000</f>
        <v>-0.5565</v>
      </c>
      <c r="L79" s="318">
        <v>0</v>
      </c>
      <c r="M79" s="319">
        <v>0</v>
      </c>
      <c r="N79" s="301">
        <f>L79-M79</f>
        <v>0</v>
      </c>
      <c r="O79" s="301">
        <f>$F79*N79</f>
        <v>0</v>
      </c>
      <c r="P79" s="301">
        <f>O79/1000000</f>
        <v>0</v>
      </c>
      <c r="Q79" s="429" t="s">
        <v>484</v>
      </c>
    </row>
    <row r="80" spans="1:17" ht="18" customHeight="1">
      <c r="A80" s="255">
        <v>51</v>
      </c>
      <c r="B80" s="291" t="s">
        <v>164</v>
      </c>
      <c r="C80" s="292">
        <v>5295176</v>
      </c>
      <c r="D80" s="118" t="s">
        <v>12</v>
      </c>
      <c r="E80" s="91" t="s">
        <v>323</v>
      </c>
      <c r="F80" s="387">
        <v>-1000</v>
      </c>
      <c r="G80" s="318">
        <v>151048</v>
      </c>
      <c r="H80" s="319">
        <v>150151</v>
      </c>
      <c r="I80" s="301">
        <f>G80-H80</f>
        <v>897</v>
      </c>
      <c r="J80" s="301">
        <f>$F80*I80</f>
        <v>-897000</v>
      </c>
      <c r="K80" s="301">
        <f>J80/1000000</f>
        <v>-0.897</v>
      </c>
      <c r="L80" s="318">
        <v>993189</v>
      </c>
      <c r="M80" s="319">
        <v>993189</v>
      </c>
      <c r="N80" s="301">
        <f>L80-M80</f>
        <v>0</v>
      </c>
      <c r="O80" s="301">
        <f>$F80*N80</f>
        <v>0</v>
      </c>
      <c r="P80" s="301">
        <f>O80/1000000</f>
        <v>0</v>
      </c>
      <c r="Q80" s="439" t="s">
        <v>492</v>
      </c>
    </row>
    <row r="81" spans="1:17" ht="18" customHeight="1">
      <c r="A81" s="255"/>
      <c r="B81" s="291"/>
      <c r="C81" s="292">
        <v>5128452</v>
      </c>
      <c r="D81" s="118" t="s">
        <v>12</v>
      </c>
      <c r="E81" s="91" t="s">
        <v>323</v>
      </c>
      <c r="F81" s="387">
        <v>-1000</v>
      </c>
      <c r="G81" s="318">
        <v>566</v>
      </c>
      <c r="H81" s="319">
        <v>0</v>
      </c>
      <c r="I81" s="301">
        <f>G81-H81</f>
        <v>566</v>
      </c>
      <c r="J81" s="301">
        <f>$F81*I81</f>
        <v>-566000</v>
      </c>
      <c r="K81" s="301">
        <f>J81/1000000</f>
        <v>-0.566</v>
      </c>
      <c r="L81" s="318">
        <v>0</v>
      </c>
      <c r="M81" s="319">
        <v>0</v>
      </c>
      <c r="N81" s="301">
        <f>L81-M81</f>
        <v>0</v>
      </c>
      <c r="O81" s="301">
        <f>$F81*N81</f>
        <v>0</v>
      </c>
      <c r="P81" s="301">
        <f>O81/1000000</f>
        <v>0</v>
      </c>
      <c r="Q81" s="429" t="s">
        <v>484</v>
      </c>
    </row>
    <row r="82" spans="1:17" ht="18" customHeight="1">
      <c r="A82" s="255"/>
      <c r="B82" s="420" t="s">
        <v>351</v>
      </c>
      <c r="C82" s="292"/>
      <c r="D82" s="118"/>
      <c r="E82" s="91"/>
      <c r="F82" s="387"/>
      <c r="G82" s="318"/>
      <c r="H82" s="319"/>
      <c r="I82" s="301"/>
      <c r="J82" s="301"/>
      <c r="K82" s="301"/>
      <c r="L82" s="318"/>
      <c r="M82" s="319"/>
      <c r="N82" s="301"/>
      <c r="O82" s="301"/>
      <c r="P82" s="301"/>
      <c r="Q82" s="429"/>
    </row>
    <row r="83" spans="1:17" ht="18" customHeight="1">
      <c r="A83" s="255">
        <v>52</v>
      </c>
      <c r="B83" s="291" t="s">
        <v>343</v>
      </c>
      <c r="C83" s="292">
        <v>4864905</v>
      </c>
      <c r="D83" s="118" t="s">
        <v>12</v>
      </c>
      <c r="E83" s="91" t="s">
        <v>323</v>
      </c>
      <c r="F83" s="387">
        <v>-1000</v>
      </c>
      <c r="G83" s="318">
        <v>996181</v>
      </c>
      <c r="H83" s="319">
        <v>996170</v>
      </c>
      <c r="I83" s="301">
        <f>G83-H83</f>
        <v>11</v>
      </c>
      <c r="J83" s="301">
        <f>$F83*I83</f>
        <v>-11000</v>
      </c>
      <c r="K83" s="301">
        <f>J83/1000000</f>
        <v>-0.011</v>
      </c>
      <c r="L83" s="318">
        <v>999975</v>
      </c>
      <c r="M83" s="319">
        <v>999976</v>
      </c>
      <c r="N83" s="301">
        <f>L83-M83</f>
        <v>-1</v>
      </c>
      <c r="O83" s="301">
        <f>$F83*N83</f>
        <v>1000</v>
      </c>
      <c r="P83" s="301">
        <f>O83/1000000</f>
        <v>0.001</v>
      </c>
      <c r="Q83" s="429"/>
    </row>
    <row r="84" spans="1:17" ht="18" customHeight="1">
      <c r="A84" s="255">
        <v>53</v>
      </c>
      <c r="B84" s="291" t="s">
        <v>164</v>
      </c>
      <c r="C84" s="292">
        <v>4902504</v>
      </c>
      <c r="D84" s="118" t="s">
        <v>12</v>
      </c>
      <c r="E84" s="91" t="s">
        <v>323</v>
      </c>
      <c r="F84" s="387">
        <v>-1000</v>
      </c>
      <c r="G84" s="318">
        <v>991008</v>
      </c>
      <c r="H84" s="264">
        <v>991998</v>
      </c>
      <c r="I84" s="301">
        <f>G84-H84</f>
        <v>-990</v>
      </c>
      <c r="J84" s="301">
        <f>$F84*I84</f>
        <v>990000</v>
      </c>
      <c r="K84" s="301">
        <f>J84/1000000</f>
        <v>0.99</v>
      </c>
      <c r="L84" s="318">
        <v>994638</v>
      </c>
      <c r="M84" s="264">
        <v>994638</v>
      </c>
      <c r="N84" s="301">
        <f>L84-M84</f>
        <v>0</v>
      </c>
      <c r="O84" s="301">
        <f>$F84*N84</f>
        <v>0</v>
      </c>
      <c r="P84" s="301">
        <f>O84/1000000</f>
        <v>0</v>
      </c>
      <c r="Q84" s="429"/>
    </row>
    <row r="85" spans="1:17" ht="18" customHeight="1">
      <c r="A85" s="255">
        <v>54</v>
      </c>
      <c r="B85" s="291" t="s">
        <v>408</v>
      </c>
      <c r="C85" s="292">
        <v>5128426</v>
      </c>
      <c r="D85" s="118" t="s">
        <v>12</v>
      </c>
      <c r="E85" s="91" t="s">
        <v>323</v>
      </c>
      <c r="F85" s="387">
        <v>-1000</v>
      </c>
      <c r="G85" s="318">
        <v>990919</v>
      </c>
      <c r="H85" s="319">
        <v>990982</v>
      </c>
      <c r="I85" s="301">
        <f>G85-H85</f>
        <v>-63</v>
      </c>
      <c r="J85" s="301">
        <f>$F85*I85</f>
        <v>63000</v>
      </c>
      <c r="K85" s="301">
        <f>J85/1000000</f>
        <v>0.063</v>
      </c>
      <c r="L85" s="318">
        <v>987076</v>
      </c>
      <c r="M85" s="319">
        <v>987076</v>
      </c>
      <c r="N85" s="301">
        <f>L85-M85</f>
        <v>0</v>
      </c>
      <c r="O85" s="301">
        <f>$F85*N85</f>
        <v>0</v>
      </c>
      <c r="P85" s="301">
        <f>O85/1000000</f>
        <v>0</v>
      </c>
      <c r="Q85" s="429"/>
    </row>
    <row r="86" spans="2:17" ht="18" customHeight="1">
      <c r="B86" s="420" t="s">
        <v>360</v>
      </c>
      <c r="C86" s="292"/>
      <c r="D86" s="118"/>
      <c r="E86" s="91"/>
      <c r="F86" s="387"/>
      <c r="G86" s="318"/>
      <c r="H86" s="319"/>
      <c r="I86" s="301"/>
      <c r="J86" s="301"/>
      <c r="K86" s="301"/>
      <c r="L86" s="318"/>
      <c r="M86" s="319"/>
      <c r="N86" s="301"/>
      <c r="O86" s="301"/>
      <c r="P86" s="301"/>
      <c r="Q86" s="429"/>
    </row>
    <row r="87" spans="1:17" ht="18" customHeight="1">
      <c r="A87" s="255">
        <v>55</v>
      </c>
      <c r="B87" s="291" t="s">
        <v>361</v>
      </c>
      <c r="C87" s="292">
        <v>4902509</v>
      </c>
      <c r="D87" s="118" t="s">
        <v>12</v>
      </c>
      <c r="E87" s="91" t="s">
        <v>323</v>
      </c>
      <c r="F87" s="387">
        <v>4000</v>
      </c>
      <c r="G87" s="263">
        <v>997283</v>
      </c>
      <c r="H87" s="264">
        <v>997402</v>
      </c>
      <c r="I87" s="301">
        <v>0</v>
      </c>
      <c r="J87" s="301">
        <v>0</v>
      </c>
      <c r="K87" s="301">
        <v>0</v>
      </c>
      <c r="L87" s="263">
        <v>999992</v>
      </c>
      <c r="M87" s="264">
        <v>999992</v>
      </c>
      <c r="N87" s="301">
        <v>0</v>
      </c>
      <c r="O87" s="301">
        <v>0</v>
      </c>
      <c r="P87" s="301">
        <v>0</v>
      </c>
      <c r="Q87" s="429"/>
    </row>
    <row r="88" spans="1:17" ht="18" customHeight="1">
      <c r="A88" s="255">
        <v>56</v>
      </c>
      <c r="B88" s="291" t="s">
        <v>362</v>
      </c>
      <c r="C88" s="292">
        <v>4865026</v>
      </c>
      <c r="D88" s="118" t="s">
        <v>12</v>
      </c>
      <c r="E88" s="91" t="s">
        <v>323</v>
      </c>
      <c r="F88" s="387">
        <v>800</v>
      </c>
      <c r="G88" s="318">
        <v>975912</v>
      </c>
      <c r="H88" s="319">
        <v>977473</v>
      </c>
      <c r="I88" s="301">
        <f>G88-H88</f>
        <v>-1561</v>
      </c>
      <c r="J88" s="301">
        <f>$F88*I88</f>
        <v>-1248800</v>
      </c>
      <c r="K88" s="301">
        <f>J88/1000000</f>
        <v>-1.2488</v>
      </c>
      <c r="L88" s="318">
        <v>607</v>
      </c>
      <c r="M88" s="319">
        <v>607</v>
      </c>
      <c r="N88" s="301">
        <f>L88-M88</f>
        <v>0</v>
      </c>
      <c r="O88" s="301">
        <f>$F88*N88</f>
        <v>0</v>
      </c>
      <c r="P88" s="301">
        <f>O88/1000000</f>
        <v>0</v>
      </c>
      <c r="Q88" s="429"/>
    </row>
    <row r="89" spans="1:17" ht="18" customHeight="1">
      <c r="A89" s="255">
        <v>57</v>
      </c>
      <c r="B89" s="291" t="s">
        <v>337</v>
      </c>
      <c r="C89" s="292">
        <v>5100233</v>
      </c>
      <c r="D89" s="118" t="s">
        <v>12</v>
      </c>
      <c r="E89" s="91" t="s">
        <v>323</v>
      </c>
      <c r="F89" s="387">
        <v>800</v>
      </c>
      <c r="G89" s="318">
        <v>924555</v>
      </c>
      <c r="H89" s="319">
        <v>927303</v>
      </c>
      <c r="I89" s="301">
        <f>G89-H89</f>
        <v>-2748</v>
      </c>
      <c r="J89" s="301">
        <f>$F89*I89</f>
        <v>-2198400</v>
      </c>
      <c r="K89" s="301">
        <f>J89/1000000</f>
        <v>-2.1984</v>
      </c>
      <c r="L89" s="318">
        <v>999475</v>
      </c>
      <c r="M89" s="319">
        <v>999475</v>
      </c>
      <c r="N89" s="301">
        <f>L89-M89</f>
        <v>0</v>
      </c>
      <c r="O89" s="301">
        <f>$F89*N89</f>
        <v>0</v>
      </c>
      <c r="P89" s="301">
        <f>O89/1000000</f>
        <v>0</v>
      </c>
      <c r="Q89" s="429"/>
    </row>
    <row r="90" spans="1:17" ht="15" customHeight="1">
      <c r="A90" s="255">
        <v>58</v>
      </c>
      <c r="B90" s="291" t="s">
        <v>365</v>
      </c>
      <c r="C90" s="292">
        <v>4864971</v>
      </c>
      <c r="D90" s="118" t="s">
        <v>12</v>
      </c>
      <c r="E90" s="91" t="s">
        <v>323</v>
      </c>
      <c r="F90" s="387">
        <v>-800</v>
      </c>
      <c r="G90" s="318">
        <v>0</v>
      </c>
      <c r="H90" s="319">
        <v>0</v>
      </c>
      <c r="I90" s="301">
        <f>G90-H90</f>
        <v>0</v>
      </c>
      <c r="J90" s="301">
        <f>$F90*I90</f>
        <v>0</v>
      </c>
      <c r="K90" s="301">
        <f>J90/1000000</f>
        <v>0</v>
      </c>
      <c r="L90" s="318">
        <v>999495</v>
      </c>
      <c r="M90" s="319">
        <v>999495</v>
      </c>
      <c r="N90" s="301">
        <f>L90-M90</f>
        <v>0</v>
      </c>
      <c r="O90" s="301">
        <f>$F90*N90</f>
        <v>0</v>
      </c>
      <c r="P90" s="301">
        <f>O90/1000000</f>
        <v>0</v>
      </c>
      <c r="Q90" s="429"/>
    </row>
    <row r="91" spans="1:17" ht="15" customHeight="1">
      <c r="A91" s="255">
        <v>59</v>
      </c>
      <c r="B91" s="291" t="s">
        <v>409</v>
      </c>
      <c r="C91" s="292">
        <v>4865049</v>
      </c>
      <c r="D91" s="118" t="s">
        <v>12</v>
      </c>
      <c r="E91" s="91" t="s">
        <v>323</v>
      </c>
      <c r="F91" s="387">
        <v>800</v>
      </c>
      <c r="G91" s="318">
        <v>998104</v>
      </c>
      <c r="H91" s="319">
        <v>998537</v>
      </c>
      <c r="I91" s="301">
        <f>G91-H91</f>
        <v>-433</v>
      </c>
      <c r="J91" s="301">
        <f>$F91*I91</f>
        <v>-346400</v>
      </c>
      <c r="K91" s="301">
        <f>J91/1000000</f>
        <v>-0.3464</v>
      </c>
      <c r="L91" s="318">
        <v>999835</v>
      </c>
      <c r="M91" s="319">
        <v>999835</v>
      </c>
      <c r="N91" s="301">
        <f>L91-M91</f>
        <v>0</v>
      </c>
      <c r="O91" s="301">
        <f>$F91*N91</f>
        <v>0</v>
      </c>
      <c r="P91" s="301">
        <f>O91/1000000</f>
        <v>0</v>
      </c>
      <c r="Q91" s="429"/>
    </row>
    <row r="92" spans="1:17" ht="15" customHeight="1">
      <c r="A92" s="255">
        <v>60</v>
      </c>
      <c r="B92" s="291" t="s">
        <v>410</v>
      </c>
      <c r="C92" s="292">
        <v>5128436</v>
      </c>
      <c r="D92" s="118" t="s">
        <v>12</v>
      </c>
      <c r="E92" s="91" t="s">
        <v>323</v>
      </c>
      <c r="F92" s="387">
        <v>800</v>
      </c>
      <c r="G92" s="318">
        <v>995747</v>
      </c>
      <c r="H92" s="319">
        <v>995942</v>
      </c>
      <c r="I92" s="301">
        <f>G92-H92</f>
        <v>-195</v>
      </c>
      <c r="J92" s="301">
        <f>$F92*I92</f>
        <v>-156000</v>
      </c>
      <c r="K92" s="301">
        <f>J92/1000000</f>
        <v>-0.156</v>
      </c>
      <c r="L92" s="318">
        <v>40</v>
      </c>
      <c r="M92" s="319">
        <v>40</v>
      </c>
      <c r="N92" s="301">
        <f>L92-M92</f>
        <v>0</v>
      </c>
      <c r="O92" s="301">
        <f>$F92*N92</f>
        <v>0</v>
      </c>
      <c r="P92" s="301">
        <f>O92/1000000</f>
        <v>0</v>
      </c>
      <c r="Q92" s="429"/>
    </row>
    <row r="93" spans="2:17" ht="15" customHeight="1">
      <c r="B93" s="269" t="s">
        <v>97</v>
      </c>
      <c r="C93" s="292"/>
      <c r="D93" s="80"/>
      <c r="E93" s="80"/>
      <c r="F93" s="297"/>
      <c r="G93" s="318"/>
      <c r="H93" s="319"/>
      <c r="I93" s="301"/>
      <c r="J93" s="301"/>
      <c r="K93" s="301"/>
      <c r="L93" s="318"/>
      <c r="M93" s="319"/>
      <c r="N93" s="301"/>
      <c r="O93" s="301"/>
      <c r="P93" s="301"/>
      <c r="Q93" s="429"/>
    </row>
    <row r="94" spans="1:17" ht="15" customHeight="1">
      <c r="A94" s="255">
        <v>61</v>
      </c>
      <c r="B94" s="291" t="s">
        <v>108</v>
      </c>
      <c r="C94" s="292">
        <v>4864949</v>
      </c>
      <c r="D94" s="118" t="s">
        <v>12</v>
      </c>
      <c r="E94" s="91" t="s">
        <v>323</v>
      </c>
      <c r="F94" s="299">
        <v>2000</v>
      </c>
      <c r="G94" s="318">
        <v>987803</v>
      </c>
      <c r="H94" s="319">
        <v>988120</v>
      </c>
      <c r="I94" s="264">
        <f>G94-H94</f>
        <v>-317</v>
      </c>
      <c r="J94" s="264">
        <f>$F94*I94</f>
        <v>-634000</v>
      </c>
      <c r="K94" s="264">
        <f>J94/1000000</f>
        <v>-0.634</v>
      </c>
      <c r="L94" s="318">
        <v>999464</v>
      </c>
      <c r="M94" s="319">
        <v>999467</v>
      </c>
      <c r="N94" s="319">
        <f>L94-M94</f>
        <v>-3</v>
      </c>
      <c r="O94" s="319">
        <f>$F94*N94</f>
        <v>-6000</v>
      </c>
      <c r="P94" s="319">
        <f>O94/1000000</f>
        <v>-0.006</v>
      </c>
      <c r="Q94" s="439"/>
    </row>
    <row r="95" spans="1:17" ht="15" customHeight="1">
      <c r="A95" s="255">
        <v>62</v>
      </c>
      <c r="B95" s="291" t="s">
        <v>109</v>
      </c>
      <c r="C95" s="292">
        <v>4865016</v>
      </c>
      <c r="D95" s="118" t="s">
        <v>12</v>
      </c>
      <c r="E95" s="91" t="s">
        <v>323</v>
      </c>
      <c r="F95" s="299">
        <v>800</v>
      </c>
      <c r="G95" s="263">
        <v>7</v>
      </c>
      <c r="H95" s="264">
        <v>7</v>
      </c>
      <c r="I95" s="301">
        <v>0</v>
      </c>
      <c r="J95" s="301">
        <v>0</v>
      </c>
      <c r="K95" s="301">
        <v>0</v>
      </c>
      <c r="L95" s="263">
        <v>999722</v>
      </c>
      <c r="M95" s="264">
        <v>999722</v>
      </c>
      <c r="N95" s="301">
        <v>0</v>
      </c>
      <c r="O95" s="301">
        <v>0</v>
      </c>
      <c r="P95" s="301">
        <v>0</v>
      </c>
      <c r="Q95" s="439"/>
    </row>
    <row r="96" spans="1:17" ht="15" customHeight="1">
      <c r="A96" s="255"/>
      <c r="B96" s="293" t="s">
        <v>163</v>
      </c>
      <c r="C96" s="292"/>
      <c r="D96" s="118"/>
      <c r="E96" s="118"/>
      <c r="F96" s="299"/>
      <c r="G96" s="318"/>
      <c r="H96" s="319"/>
      <c r="I96" s="301"/>
      <c r="J96" s="301"/>
      <c r="K96" s="301"/>
      <c r="L96" s="318"/>
      <c r="M96" s="319"/>
      <c r="N96" s="301"/>
      <c r="O96" s="301"/>
      <c r="P96" s="301"/>
      <c r="Q96" s="429"/>
    </row>
    <row r="97" spans="1:17" s="804" customFormat="1" ht="15" customHeight="1">
      <c r="A97" s="797">
        <v>63</v>
      </c>
      <c r="B97" s="798" t="s">
        <v>34</v>
      </c>
      <c r="C97" s="799">
        <v>4864966</v>
      </c>
      <c r="D97" s="800" t="s">
        <v>12</v>
      </c>
      <c r="E97" s="801" t="s">
        <v>323</v>
      </c>
      <c r="F97" s="802">
        <v>-2000</v>
      </c>
      <c r="G97" s="318">
        <v>100915</v>
      </c>
      <c r="H97" s="319">
        <v>97918</v>
      </c>
      <c r="I97" s="301">
        <f>G97-H97</f>
        <v>2997</v>
      </c>
      <c r="J97" s="301">
        <f>$F97*I97</f>
        <v>-5994000</v>
      </c>
      <c r="K97" s="301">
        <f>J97/1000000</f>
        <v>-5.994</v>
      </c>
      <c r="L97" s="318">
        <v>1919</v>
      </c>
      <c r="M97" s="319">
        <v>1786</v>
      </c>
      <c r="N97" s="301">
        <f>L97-M97</f>
        <v>133</v>
      </c>
      <c r="O97" s="301">
        <f>$F97*N97</f>
        <v>-266000</v>
      </c>
      <c r="P97" s="301">
        <f>O97/1000000</f>
        <v>-0.266</v>
      </c>
      <c r="Q97" s="803"/>
    </row>
    <row r="98" spans="1:17" ht="15" customHeight="1">
      <c r="A98" s="255">
        <v>64</v>
      </c>
      <c r="B98" s="291" t="s">
        <v>164</v>
      </c>
      <c r="C98" s="292">
        <v>4864932</v>
      </c>
      <c r="D98" s="118" t="s">
        <v>12</v>
      </c>
      <c r="E98" s="91" t="s">
        <v>323</v>
      </c>
      <c r="F98" s="299">
        <v>-1000</v>
      </c>
      <c r="G98" s="318">
        <v>1060</v>
      </c>
      <c r="H98" s="319">
        <v>42</v>
      </c>
      <c r="I98" s="301">
        <f>G98-H98</f>
        <v>1018</v>
      </c>
      <c r="J98" s="301">
        <f>$F98*I98</f>
        <v>-1018000</v>
      </c>
      <c r="K98" s="301">
        <f>J98/1000000</f>
        <v>-1.018</v>
      </c>
      <c r="L98" s="318">
        <v>29</v>
      </c>
      <c r="M98" s="319">
        <v>11</v>
      </c>
      <c r="N98" s="301">
        <f>L98-M98</f>
        <v>18</v>
      </c>
      <c r="O98" s="301">
        <f>$F98*N98</f>
        <v>-18000</v>
      </c>
      <c r="P98" s="301">
        <f>O98/1000000</f>
        <v>-0.018</v>
      </c>
      <c r="Q98" s="429"/>
    </row>
    <row r="99" spans="1:17" ht="15" customHeight="1">
      <c r="A99" s="255">
        <v>65</v>
      </c>
      <c r="B99" s="291" t="s">
        <v>408</v>
      </c>
      <c r="C99" s="292">
        <v>4864999</v>
      </c>
      <c r="D99" s="118" t="s">
        <v>12</v>
      </c>
      <c r="E99" s="91" t="s">
        <v>323</v>
      </c>
      <c r="F99" s="299">
        <v>-1000</v>
      </c>
      <c r="G99" s="318">
        <v>128202</v>
      </c>
      <c r="H99" s="319">
        <v>125938</v>
      </c>
      <c r="I99" s="301">
        <f>G99-H99</f>
        <v>2264</v>
      </c>
      <c r="J99" s="301">
        <f>$F99*I99</f>
        <v>-2264000</v>
      </c>
      <c r="K99" s="301">
        <f>J99/1000000</f>
        <v>-2.264</v>
      </c>
      <c r="L99" s="318">
        <v>1949</v>
      </c>
      <c r="M99" s="319">
        <v>1949</v>
      </c>
      <c r="N99" s="301">
        <f>L99-M99</f>
        <v>0</v>
      </c>
      <c r="O99" s="301">
        <f>$F99*N99</f>
        <v>0</v>
      </c>
      <c r="P99" s="301">
        <f>O99/1000000</f>
        <v>0</v>
      </c>
      <c r="Q99" s="429"/>
    </row>
    <row r="100" spans="1:17" ht="15" customHeight="1">
      <c r="A100" s="255"/>
      <c r="B100" s="296" t="s">
        <v>25</v>
      </c>
      <c r="C100" s="272"/>
      <c r="D100" s="51"/>
      <c r="E100" s="51"/>
      <c r="F100" s="299"/>
      <c r="G100" s="318"/>
      <c r="H100" s="319"/>
      <c r="I100" s="301"/>
      <c r="J100" s="301"/>
      <c r="K100" s="301"/>
      <c r="L100" s="318"/>
      <c r="M100" s="319"/>
      <c r="N100" s="301"/>
      <c r="O100" s="301"/>
      <c r="P100" s="301"/>
      <c r="Q100" s="429"/>
    </row>
    <row r="101" spans="1:17" ht="15" customHeight="1">
      <c r="A101" s="255">
        <v>66</v>
      </c>
      <c r="B101" s="84" t="s">
        <v>74</v>
      </c>
      <c r="C101" s="313">
        <v>5295192</v>
      </c>
      <c r="D101" s="306" t="s">
        <v>12</v>
      </c>
      <c r="E101" s="306" t="s">
        <v>323</v>
      </c>
      <c r="F101" s="313">
        <v>100</v>
      </c>
      <c r="G101" s="318">
        <v>30179</v>
      </c>
      <c r="H101" s="319">
        <v>29523</v>
      </c>
      <c r="I101" s="319">
        <f>G101-H101</f>
        <v>656</v>
      </c>
      <c r="J101" s="319">
        <f>$F101*I101</f>
        <v>65600</v>
      </c>
      <c r="K101" s="319">
        <f>J101/1000000</f>
        <v>0.0656</v>
      </c>
      <c r="L101" s="318">
        <v>149942</v>
      </c>
      <c r="M101" s="319">
        <v>149938</v>
      </c>
      <c r="N101" s="319">
        <f>L101-M101</f>
        <v>4</v>
      </c>
      <c r="O101" s="319">
        <f>$F101*N101</f>
        <v>400</v>
      </c>
      <c r="P101" s="320">
        <f>O101/1000000</f>
        <v>0.0004</v>
      </c>
      <c r="Q101" s="429"/>
    </row>
    <row r="102" spans="1:17" ht="15" customHeight="1">
      <c r="A102" s="255"/>
      <c r="B102" s="84"/>
      <c r="C102" s="313">
        <v>4902566</v>
      </c>
      <c r="D102" s="306" t="s">
        <v>12</v>
      </c>
      <c r="E102" s="306" t="s">
        <v>323</v>
      </c>
      <c r="F102" s="313">
        <v>100</v>
      </c>
      <c r="G102" s="318">
        <v>67</v>
      </c>
      <c r="H102" s="319">
        <v>0</v>
      </c>
      <c r="I102" s="319">
        <f>G102-H102</f>
        <v>67</v>
      </c>
      <c r="J102" s="319">
        <f>$F102*I102</f>
        <v>6700</v>
      </c>
      <c r="K102" s="319">
        <f>J102/1000000</f>
        <v>0.0067</v>
      </c>
      <c r="L102" s="318">
        <v>0</v>
      </c>
      <c r="M102" s="319">
        <v>0</v>
      </c>
      <c r="N102" s="319">
        <f>L102-M102</f>
        <v>0</v>
      </c>
      <c r="O102" s="319">
        <f>$F102*N102</f>
        <v>0</v>
      </c>
      <c r="P102" s="320">
        <f>O102/1000000</f>
        <v>0</v>
      </c>
      <c r="Q102" s="429" t="s">
        <v>487</v>
      </c>
    </row>
    <row r="103" spans="1:17" ht="15" customHeight="1">
      <c r="A103" s="255">
        <v>67</v>
      </c>
      <c r="B103" s="293" t="s">
        <v>44</v>
      </c>
      <c r="C103" s="292"/>
      <c r="D103" s="118"/>
      <c r="E103" s="118"/>
      <c r="F103" s="299"/>
      <c r="G103" s="318"/>
      <c r="H103" s="319"/>
      <c r="I103" s="301"/>
      <c r="J103" s="301"/>
      <c r="K103" s="301"/>
      <c r="L103" s="318"/>
      <c r="M103" s="319"/>
      <c r="N103" s="301"/>
      <c r="O103" s="301"/>
      <c r="P103" s="301"/>
      <c r="Q103" s="429"/>
    </row>
    <row r="104" spans="1:17" ht="15" customHeight="1">
      <c r="A104" s="255">
        <v>68</v>
      </c>
      <c r="B104" s="291" t="s">
        <v>324</v>
      </c>
      <c r="C104" s="292">
        <v>4865149</v>
      </c>
      <c r="D104" s="118" t="s">
        <v>12</v>
      </c>
      <c r="E104" s="91" t="s">
        <v>323</v>
      </c>
      <c r="F104" s="299">
        <v>187.5</v>
      </c>
      <c r="G104" s="318">
        <v>997177</v>
      </c>
      <c r="H104" s="319">
        <v>997177</v>
      </c>
      <c r="I104" s="301">
        <f>G104-H104</f>
        <v>0</v>
      </c>
      <c r="J104" s="301">
        <f>$F104*I104</f>
        <v>0</v>
      </c>
      <c r="K104" s="301">
        <f>J104/1000000</f>
        <v>0</v>
      </c>
      <c r="L104" s="318">
        <v>998955</v>
      </c>
      <c r="M104" s="319">
        <v>998978</v>
      </c>
      <c r="N104" s="301">
        <f>L104-M104</f>
        <v>-23</v>
      </c>
      <c r="O104" s="301">
        <f>$F104*N104</f>
        <v>-4312.5</v>
      </c>
      <c r="P104" s="301">
        <f>O104/1000000</f>
        <v>-0.0043125</v>
      </c>
      <c r="Q104" s="430"/>
    </row>
    <row r="105" spans="1:17" ht="15" customHeight="1">
      <c r="A105" s="255">
        <v>69</v>
      </c>
      <c r="B105" s="291" t="s">
        <v>417</v>
      </c>
      <c r="C105" s="292">
        <v>5295156</v>
      </c>
      <c r="D105" s="118" t="s">
        <v>12</v>
      </c>
      <c r="E105" s="91" t="s">
        <v>323</v>
      </c>
      <c r="F105" s="299">
        <v>400</v>
      </c>
      <c r="G105" s="318">
        <v>941787</v>
      </c>
      <c r="H105" s="319">
        <v>943266</v>
      </c>
      <c r="I105" s="301">
        <f>G105-H105</f>
        <v>-1479</v>
      </c>
      <c r="J105" s="301">
        <f>$F105*I105</f>
        <v>-591600</v>
      </c>
      <c r="K105" s="301">
        <f>J105/1000000</f>
        <v>-0.5916</v>
      </c>
      <c r="L105" s="318">
        <v>994579</v>
      </c>
      <c r="M105" s="319">
        <v>994579</v>
      </c>
      <c r="N105" s="301">
        <f>L105-M105</f>
        <v>0</v>
      </c>
      <c r="O105" s="301">
        <f>$F105*N105</f>
        <v>0</v>
      </c>
      <c r="P105" s="301">
        <f>O105/1000000</f>
        <v>0</v>
      </c>
      <c r="Q105" s="430"/>
    </row>
    <row r="106" spans="1:17" ht="15" customHeight="1">
      <c r="A106" s="255">
        <v>70</v>
      </c>
      <c r="B106" s="291" t="s">
        <v>418</v>
      </c>
      <c r="C106" s="292">
        <v>5295157</v>
      </c>
      <c r="D106" s="118" t="s">
        <v>12</v>
      </c>
      <c r="E106" s="91" t="s">
        <v>323</v>
      </c>
      <c r="F106" s="299">
        <v>400</v>
      </c>
      <c r="G106" s="318">
        <v>978779</v>
      </c>
      <c r="H106" s="319">
        <v>980167</v>
      </c>
      <c r="I106" s="301">
        <f>G106-H106</f>
        <v>-1388</v>
      </c>
      <c r="J106" s="301">
        <f>$F106*I106</f>
        <v>-555200</v>
      </c>
      <c r="K106" s="301">
        <f>J106/1000000</f>
        <v>-0.5552</v>
      </c>
      <c r="L106" s="318">
        <v>73982</v>
      </c>
      <c r="M106" s="319">
        <v>73982</v>
      </c>
      <c r="N106" s="301">
        <f>L106-M106</f>
        <v>0</v>
      </c>
      <c r="O106" s="301">
        <f>$F106*N106</f>
        <v>0</v>
      </c>
      <c r="P106" s="301">
        <f>O106/1000000</f>
        <v>0</v>
      </c>
      <c r="Q106" s="430"/>
    </row>
    <row r="107" spans="1:17" ht="15" customHeight="1">
      <c r="A107" s="255"/>
      <c r="B107" s="296" t="s">
        <v>33</v>
      </c>
      <c r="C107" s="313"/>
      <c r="D107" s="326"/>
      <c r="E107" s="306"/>
      <c r="F107" s="313"/>
      <c r="G107" s="318"/>
      <c r="H107" s="319"/>
      <c r="I107" s="319"/>
      <c r="J107" s="319"/>
      <c r="K107" s="319"/>
      <c r="L107" s="318"/>
      <c r="M107" s="319"/>
      <c r="N107" s="319"/>
      <c r="O107" s="319"/>
      <c r="P107" s="320"/>
      <c r="Q107" s="429"/>
    </row>
    <row r="108" spans="1:17" ht="15" customHeight="1">
      <c r="A108" s="255">
        <v>71</v>
      </c>
      <c r="B108" s="818" t="s">
        <v>337</v>
      </c>
      <c r="C108" s="313">
        <v>5128439</v>
      </c>
      <c r="D108" s="325" t="s">
        <v>12</v>
      </c>
      <c r="E108" s="306" t="s">
        <v>323</v>
      </c>
      <c r="F108" s="313">
        <v>800</v>
      </c>
      <c r="G108" s="263">
        <v>902934</v>
      </c>
      <c r="H108" s="264">
        <v>902934</v>
      </c>
      <c r="I108" s="264">
        <f>G108-H108</f>
        <v>0</v>
      </c>
      <c r="J108" s="264">
        <f>$F108*I108</f>
        <v>0</v>
      </c>
      <c r="K108" s="738">
        <f>J108/1000000</f>
        <v>0</v>
      </c>
      <c r="L108" s="263">
        <v>997776</v>
      </c>
      <c r="M108" s="264">
        <v>997776</v>
      </c>
      <c r="N108" s="264">
        <f>L108-M108</f>
        <v>0</v>
      </c>
      <c r="O108" s="264">
        <f>$F108*N108</f>
        <v>0</v>
      </c>
      <c r="P108" s="738">
        <f>O108/1000000</f>
        <v>0</v>
      </c>
      <c r="Q108" s="439"/>
    </row>
    <row r="109" spans="1:17" ht="15" customHeight="1">
      <c r="A109" s="255"/>
      <c r="B109" s="645" t="s">
        <v>414</v>
      </c>
      <c r="C109" s="313"/>
      <c r="D109" s="325"/>
      <c r="E109" s="306"/>
      <c r="F109" s="313"/>
      <c r="G109" s="318"/>
      <c r="H109" s="319"/>
      <c r="I109" s="319"/>
      <c r="J109" s="319"/>
      <c r="K109" s="319"/>
      <c r="L109" s="318"/>
      <c r="M109" s="319"/>
      <c r="N109" s="319"/>
      <c r="O109" s="319"/>
      <c r="P109" s="319"/>
      <c r="Q109" s="439"/>
    </row>
    <row r="110" spans="1:17" ht="13.5" customHeight="1">
      <c r="A110" s="255">
        <v>72</v>
      </c>
      <c r="B110" s="646" t="s">
        <v>415</v>
      </c>
      <c r="C110" s="313">
        <v>5295127</v>
      </c>
      <c r="D110" s="325" t="s">
        <v>12</v>
      </c>
      <c r="E110" s="306" t="s">
        <v>323</v>
      </c>
      <c r="F110" s="313">
        <v>100</v>
      </c>
      <c r="G110" s="318">
        <v>500866</v>
      </c>
      <c r="H110" s="319">
        <v>500006</v>
      </c>
      <c r="I110" s="319">
        <f>G110-H110</f>
        <v>860</v>
      </c>
      <c r="J110" s="319">
        <f>$F110*I110</f>
        <v>86000</v>
      </c>
      <c r="K110" s="319">
        <f>J110/1000000</f>
        <v>0.086</v>
      </c>
      <c r="L110" s="318">
        <v>85812</v>
      </c>
      <c r="M110" s="319">
        <v>85812</v>
      </c>
      <c r="N110" s="319">
        <f>L110-M110</f>
        <v>0</v>
      </c>
      <c r="O110" s="319">
        <f>$F110*N110</f>
        <v>0</v>
      </c>
      <c r="P110" s="320">
        <f>O110/1000000</f>
        <v>0</v>
      </c>
      <c r="Q110" s="439" t="s">
        <v>493</v>
      </c>
    </row>
    <row r="111" spans="1:17" ht="13.5" customHeight="1">
      <c r="A111" s="255"/>
      <c r="B111" s="646"/>
      <c r="C111" s="313"/>
      <c r="D111" s="325"/>
      <c r="E111" s="306"/>
      <c r="F111" s="313"/>
      <c r="G111" s="318"/>
      <c r="H111" s="319"/>
      <c r="I111" s="319"/>
      <c r="J111" s="319"/>
      <c r="K111" s="319">
        <v>0.021</v>
      </c>
      <c r="L111" s="318"/>
      <c r="M111" s="319"/>
      <c r="N111" s="319"/>
      <c r="O111" s="319"/>
      <c r="P111" s="320">
        <v>0</v>
      </c>
      <c r="Q111" s="439" t="s">
        <v>498</v>
      </c>
    </row>
    <row r="112" spans="1:17" ht="13.5" customHeight="1">
      <c r="A112" s="255"/>
      <c r="B112" s="646"/>
      <c r="C112" s="313">
        <v>4864839</v>
      </c>
      <c r="D112" s="325" t="s">
        <v>12</v>
      </c>
      <c r="E112" s="306" t="s">
        <v>323</v>
      </c>
      <c r="F112" s="313">
        <v>1000</v>
      </c>
      <c r="G112" s="318">
        <v>157</v>
      </c>
      <c r="H112" s="319">
        <v>0</v>
      </c>
      <c r="I112" s="319">
        <f>G112-H112</f>
        <v>157</v>
      </c>
      <c r="J112" s="319">
        <f>$F112*I112</f>
        <v>157000</v>
      </c>
      <c r="K112" s="319">
        <f>J112/1000000</f>
        <v>0.157</v>
      </c>
      <c r="L112" s="318">
        <v>0</v>
      </c>
      <c r="M112" s="319">
        <v>0</v>
      </c>
      <c r="N112" s="319">
        <f>L112-M112</f>
        <v>0</v>
      </c>
      <c r="O112" s="319">
        <f>$F112*N112</f>
        <v>0</v>
      </c>
      <c r="P112" s="320">
        <f>O112/1000000</f>
        <v>0</v>
      </c>
      <c r="Q112" s="439" t="s">
        <v>482</v>
      </c>
    </row>
    <row r="113" spans="1:17" ht="13.5" customHeight="1">
      <c r="A113" s="255">
        <v>73</v>
      </c>
      <c r="B113" s="646" t="s">
        <v>419</v>
      </c>
      <c r="C113" s="313">
        <v>5128400</v>
      </c>
      <c r="D113" s="325" t="s">
        <v>12</v>
      </c>
      <c r="E113" s="306" t="s">
        <v>323</v>
      </c>
      <c r="F113" s="313">
        <v>1000</v>
      </c>
      <c r="G113" s="318">
        <v>1611</v>
      </c>
      <c r="H113" s="319">
        <v>1725</v>
      </c>
      <c r="I113" s="319">
        <f>G113-H113</f>
        <v>-114</v>
      </c>
      <c r="J113" s="319">
        <f>$F113*I113</f>
        <v>-114000</v>
      </c>
      <c r="K113" s="319">
        <f>J113/1000000</f>
        <v>-0.114</v>
      </c>
      <c r="L113" s="318">
        <v>1570</v>
      </c>
      <c r="M113" s="319">
        <v>1570</v>
      </c>
      <c r="N113" s="319">
        <f>L113-M113</f>
        <v>0</v>
      </c>
      <c r="O113" s="319">
        <f>$F113*N113</f>
        <v>0</v>
      </c>
      <c r="P113" s="320">
        <f>O113/1000000</f>
        <v>0</v>
      </c>
      <c r="Q113" s="439" t="s">
        <v>493</v>
      </c>
    </row>
    <row r="114" spans="1:17" ht="13.5" customHeight="1">
      <c r="A114" s="270"/>
      <c r="B114" s="646"/>
      <c r="C114" s="313">
        <v>4864872</v>
      </c>
      <c r="D114" s="325" t="s">
        <v>12</v>
      </c>
      <c r="E114" s="306" t="s">
        <v>323</v>
      </c>
      <c r="F114" s="313">
        <v>1000</v>
      </c>
      <c r="G114" s="318">
        <v>999943</v>
      </c>
      <c r="H114" s="319">
        <v>1000000</v>
      </c>
      <c r="I114" s="319">
        <f>G114-H114</f>
        <v>-57</v>
      </c>
      <c r="J114" s="319">
        <f>$F114*I114</f>
        <v>-57000</v>
      </c>
      <c r="K114" s="319">
        <f>J114/1000000</f>
        <v>-0.057</v>
      </c>
      <c r="L114" s="318">
        <v>0</v>
      </c>
      <c r="M114" s="319">
        <v>0</v>
      </c>
      <c r="N114" s="319">
        <f>L114-M114</f>
        <v>0</v>
      </c>
      <c r="O114" s="319">
        <f>$F114*N114</f>
        <v>0</v>
      </c>
      <c r="P114" s="320">
        <f>O114/1000000</f>
        <v>0</v>
      </c>
      <c r="Q114" s="439" t="s">
        <v>485</v>
      </c>
    </row>
    <row r="115" spans="2:17" ht="14.25" customHeight="1">
      <c r="B115" s="296" t="s">
        <v>175</v>
      </c>
      <c r="C115" s="313"/>
      <c r="D115" s="325"/>
      <c r="E115" s="306"/>
      <c r="F115" s="313"/>
      <c r="G115" s="318"/>
      <c r="H115" s="319"/>
      <c r="I115" s="319"/>
      <c r="J115" s="319"/>
      <c r="K115" s="319"/>
      <c r="L115" s="318"/>
      <c r="M115" s="319"/>
      <c r="N115" s="319"/>
      <c r="O115" s="319"/>
      <c r="P115" s="319"/>
      <c r="Q115" s="429"/>
    </row>
    <row r="116" spans="1:17" ht="14.25" customHeight="1">
      <c r="A116" s="255">
        <v>74</v>
      </c>
      <c r="B116" s="291" t="s">
        <v>339</v>
      </c>
      <c r="C116" s="313">
        <v>4902555</v>
      </c>
      <c r="D116" s="325" t="s">
        <v>12</v>
      </c>
      <c r="E116" s="306" t="s">
        <v>323</v>
      </c>
      <c r="F116" s="313">
        <v>75</v>
      </c>
      <c r="G116" s="318">
        <v>10747</v>
      </c>
      <c r="H116" s="319">
        <v>10808</v>
      </c>
      <c r="I116" s="319">
        <f>G116-H116</f>
        <v>-61</v>
      </c>
      <c r="J116" s="319">
        <f>$F116*I116</f>
        <v>-4575</v>
      </c>
      <c r="K116" s="319">
        <f>J116/1000000</f>
        <v>-0.004575</v>
      </c>
      <c r="L116" s="318">
        <v>25922</v>
      </c>
      <c r="M116" s="319">
        <v>25923</v>
      </c>
      <c r="N116" s="319">
        <f>L116-M116</f>
        <v>-1</v>
      </c>
      <c r="O116" s="319">
        <f>$F116*N116</f>
        <v>-75</v>
      </c>
      <c r="P116" s="320">
        <f>O116/1000000</f>
        <v>-7.5E-05</v>
      </c>
      <c r="Q116" s="439"/>
    </row>
    <row r="117" spans="1:17" ht="14.25" customHeight="1">
      <c r="A117" s="255">
        <v>75</v>
      </c>
      <c r="B117" s="291" t="s">
        <v>340</v>
      </c>
      <c r="C117" s="313">
        <v>4902581</v>
      </c>
      <c r="D117" s="325" t="s">
        <v>12</v>
      </c>
      <c r="E117" s="306" t="s">
        <v>323</v>
      </c>
      <c r="F117" s="313">
        <v>100</v>
      </c>
      <c r="G117" s="318">
        <v>5398</v>
      </c>
      <c r="H117" s="319">
        <v>5313</v>
      </c>
      <c r="I117" s="319">
        <f>G117-H117</f>
        <v>85</v>
      </c>
      <c r="J117" s="319">
        <f>$F117*I117</f>
        <v>8500</v>
      </c>
      <c r="K117" s="319">
        <f>J117/1000000</f>
        <v>0.0085</v>
      </c>
      <c r="L117" s="318">
        <v>19146</v>
      </c>
      <c r="M117" s="319">
        <v>19144</v>
      </c>
      <c r="N117" s="319">
        <f>L117-M117</f>
        <v>2</v>
      </c>
      <c r="O117" s="319">
        <f>$F117*N117</f>
        <v>200</v>
      </c>
      <c r="P117" s="320">
        <f>O117/1000000</f>
        <v>0.0002</v>
      </c>
      <c r="Q117" s="429"/>
    </row>
    <row r="118" spans="2:17" ht="14.25" customHeight="1">
      <c r="B118" s="296" t="s">
        <v>393</v>
      </c>
      <c r="C118" s="313"/>
      <c r="D118" s="325"/>
      <c r="E118" s="306"/>
      <c r="F118" s="313"/>
      <c r="G118" s="318"/>
      <c r="H118" s="319"/>
      <c r="I118" s="319"/>
      <c r="J118" s="319"/>
      <c r="K118" s="319"/>
      <c r="L118" s="318"/>
      <c r="M118" s="319"/>
      <c r="N118" s="319"/>
      <c r="O118" s="319"/>
      <c r="P118" s="319"/>
      <c r="Q118" s="429"/>
    </row>
    <row r="119" spans="1:17" ht="14.25" customHeight="1">
      <c r="A119" s="255">
        <v>76</v>
      </c>
      <c r="B119" s="291" t="s">
        <v>394</v>
      </c>
      <c r="C119" s="313">
        <v>4864861</v>
      </c>
      <c r="D119" s="325" t="s">
        <v>12</v>
      </c>
      <c r="E119" s="306" t="s">
        <v>323</v>
      </c>
      <c r="F119" s="313">
        <v>500</v>
      </c>
      <c r="G119" s="318">
        <v>10348</v>
      </c>
      <c r="H119" s="319">
        <v>10647</v>
      </c>
      <c r="I119" s="319">
        <f aca="true" t="shared" si="15" ref="I119:I126">G119-H119</f>
        <v>-299</v>
      </c>
      <c r="J119" s="319">
        <f aca="true" t="shared" si="16" ref="J119:J126">$F119*I119</f>
        <v>-149500</v>
      </c>
      <c r="K119" s="319">
        <f aca="true" t="shared" si="17" ref="K119:K126">J119/1000000</f>
        <v>-0.1495</v>
      </c>
      <c r="L119" s="318">
        <v>3257</v>
      </c>
      <c r="M119" s="319">
        <v>3257</v>
      </c>
      <c r="N119" s="319">
        <f aca="true" t="shared" si="18" ref="N119:N126">L119-M119</f>
        <v>0</v>
      </c>
      <c r="O119" s="319">
        <f aca="true" t="shared" si="19" ref="O119:O126">$F119*N119</f>
        <v>0</v>
      </c>
      <c r="P119" s="320">
        <f aca="true" t="shared" si="20" ref="P119:P126">O119/1000000</f>
        <v>0</v>
      </c>
      <c r="Q119" s="439"/>
    </row>
    <row r="120" spans="1:17" ht="14.25" customHeight="1">
      <c r="A120" s="255">
        <v>77</v>
      </c>
      <c r="B120" s="291" t="s">
        <v>395</v>
      </c>
      <c r="C120" s="313">
        <v>4864877</v>
      </c>
      <c r="D120" s="325" t="s">
        <v>12</v>
      </c>
      <c r="E120" s="306" t="s">
        <v>323</v>
      </c>
      <c r="F120" s="313">
        <v>1000</v>
      </c>
      <c r="G120" s="318">
        <v>997789</v>
      </c>
      <c r="H120" s="264">
        <v>998243</v>
      </c>
      <c r="I120" s="319">
        <f t="shared" si="15"/>
        <v>-454</v>
      </c>
      <c r="J120" s="319">
        <f t="shared" si="16"/>
        <v>-454000</v>
      </c>
      <c r="K120" s="319">
        <f t="shared" si="17"/>
        <v>-0.454</v>
      </c>
      <c r="L120" s="318">
        <v>4221</v>
      </c>
      <c r="M120" s="264">
        <v>4221</v>
      </c>
      <c r="N120" s="319">
        <f t="shared" si="18"/>
        <v>0</v>
      </c>
      <c r="O120" s="319">
        <f t="shared" si="19"/>
        <v>0</v>
      </c>
      <c r="P120" s="320">
        <f t="shared" si="20"/>
        <v>0</v>
      </c>
      <c r="Q120" s="429"/>
    </row>
    <row r="121" spans="1:17" ht="14.25" customHeight="1">
      <c r="A121" s="255">
        <v>78</v>
      </c>
      <c r="B121" s="291" t="s">
        <v>396</v>
      </c>
      <c r="C121" s="313">
        <v>4864841</v>
      </c>
      <c r="D121" s="325" t="s">
        <v>12</v>
      </c>
      <c r="E121" s="306" t="s">
        <v>323</v>
      </c>
      <c r="F121" s="313">
        <v>1000</v>
      </c>
      <c r="G121" s="318">
        <v>983029</v>
      </c>
      <c r="H121" s="319">
        <v>983443</v>
      </c>
      <c r="I121" s="319">
        <f t="shared" si="15"/>
        <v>-414</v>
      </c>
      <c r="J121" s="319">
        <f t="shared" si="16"/>
        <v>-414000</v>
      </c>
      <c r="K121" s="319">
        <f t="shared" si="17"/>
        <v>-0.414</v>
      </c>
      <c r="L121" s="318">
        <v>914</v>
      </c>
      <c r="M121" s="319">
        <v>914</v>
      </c>
      <c r="N121" s="319">
        <f t="shared" si="18"/>
        <v>0</v>
      </c>
      <c r="O121" s="319">
        <f t="shared" si="19"/>
        <v>0</v>
      </c>
      <c r="P121" s="320">
        <f t="shared" si="20"/>
        <v>0</v>
      </c>
      <c r="Q121" s="429"/>
    </row>
    <row r="122" spans="1:17" ht="14.25" customHeight="1">
      <c r="A122" s="255">
        <v>79</v>
      </c>
      <c r="B122" s="291" t="s">
        <v>397</v>
      </c>
      <c r="C122" s="313">
        <v>4864882</v>
      </c>
      <c r="D122" s="325" t="s">
        <v>12</v>
      </c>
      <c r="E122" s="306" t="s">
        <v>323</v>
      </c>
      <c r="F122" s="313">
        <v>1000</v>
      </c>
      <c r="G122" s="318">
        <v>7749</v>
      </c>
      <c r="H122" s="319">
        <v>7756</v>
      </c>
      <c r="I122" s="319">
        <f t="shared" si="15"/>
        <v>-7</v>
      </c>
      <c r="J122" s="319">
        <f t="shared" si="16"/>
        <v>-7000</v>
      </c>
      <c r="K122" s="319">
        <f t="shared" si="17"/>
        <v>-0.007</v>
      </c>
      <c r="L122" s="318">
        <v>6740</v>
      </c>
      <c r="M122" s="319">
        <v>6740</v>
      </c>
      <c r="N122" s="319">
        <f t="shared" si="18"/>
        <v>0</v>
      </c>
      <c r="O122" s="319">
        <f t="shared" si="19"/>
        <v>0</v>
      </c>
      <c r="P122" s="320">
        <f t="shared" si="20"/>
        <v>0</v>
      </c>
      <c r="Q122" s="429"/>
    </row>
    <row r="123" spans="1:17" ht="15" customHeight="1">
      <c r="A123" s="255">
        <v>80</v>
      </c>
      <c r="B123" s="291" t="s">
        <v>398</v>
      </c>
      <c r="C123" s="313">
        <v>4864858</v>
      </c>
      <c r="D123" s="325" t="s">
        <v>12</v>
      </c>
      <c r="E123" s="306" t="s">
        <v>323</v>
      </c>
      <c r="F123" s="313">
        <v>1000</v>
      </c>
      <c r="G123" s="318">
        <v>208</v>
      </c>
      <c r="H123" s="319">
        <v>341</v>
      </c>
      <c r="I123" s="319">
        <f>G123-H123</f>
        <v>-133</v>
      </c>
      <c r="J123" s="319">
        <f>$F123*I123</f>
        <v>-133000</v>
      </c>
      <c r="K123" s="319">
        <f>J123/1000000</f>
        <v>-0.133</v>
      </c>
      <c r="L123" s="318">
        <v>18</v>
      </c>
      <c r="M123" s="319">
        <v>18</v>
      </c>
      <c r="N123" s="319">
        <f>L123-M123</f>
        <v>0</v>
      </c>
      <c r="O123" s="319">
        <f>$F123*N123</f>
        <v>0</v>
      </c>
      <c r="P123" s="319">
        <f>O123/1000000</f>
        <v>0</v>
      </c>
      <c r="Q123" s="439"/>
    </row>
    <row r="124" spans="1:17" ht="15" customHeight="1">
      <c r="A124" s="270">
        <v>81</v>
      </c>
      <c r="B124" s="291" t="s">
        <v>399</v>
      </c>
      <c r="C124" s="313">
        <v>5295123</v>
      </c>
      <c r="D124" s="325" t="s">
        <v>12</v>
      </c>
      <c r="E124" s="306" t="s">
        <v>323</v>
      </c>
      <c r="F124" s="313">
        <v>100</v>
      </c>
      <c r="G124" s="318">
        <v>991214</v>
      </c>
      <c r="H124" s="319">
        <v>992071</v>
      </c>
      <c r="I124" s="319">
        <f>G124-H124</f>
        <v>-857</v>
      </c>
      <c r="J124" s="319">
        <f>$F124*I124</f>
        <v>-85700</v>
      </c>
      <c r="K124" s="319">
        <f>J124/1000000</f>
        <v>-0.0857</v>
      </c>
      <c r="L124" s="318">
        <v>910413</v>
      </c>
      <c r="M124" s="319">
        <v>910413</v>
      </c>
      <c r="N124" s="319">
        <f>L124-M124</f>
        <v>0</v>
      </c>
      <c r="O124" s="319">
        <f>$F124*N124</f>
        <v>0</v>
      </c>
      <c r="P124" s="319">
        <f>O124/1000000</f>
        <v>0</v>
      </c>
      <c r="Q124" s="439"/>
    </row>
    <row r="125" spans="1:17" ht="15" customHeight="1">
      <c r="A125" s="303">
        <v>82</v>
      </c>
      <c r="B125" s="291" t="s">
        <v>421</v>
      </c>
      <c r="C125" s="313">
        <v>4864879</v>
      </c>
      <c r="D125" s="325" t="s">
        <v>12</v>
      </c>
      <c r="E125" s="306" t="s">
        <v>323</v>
      </c>
      <c r="F125" s="313">
        <v>1000</v>
      </c>
      <c r="G125" s="318">
        <v>6402</v>
      </c>
      <c r="H125" s="319">
        <v>6263</v>
      </c>
      <c r="I125" s="319">
        <f>G125-H125</f>
        <v>139</v>
      </c>
      <c r="J125" s="319">
        <f>$F125*I125</f>
        <v>139000</v>
      </c>
      <c r="K125" s="319">
        <f>J125/1000000</f>
        <v>0.139</v>
      </c>
      <c r="L125" s="318">
        <v>1125</v>
      </c>
      <c r="M125" s="319">
        <v>1125</v>
      </c>
      <c r="N125" s="319">
        <f>L125-M125</f>
        <v>0</v>
      </c>
      <c r="O125" s="319">
        <f>$F125*N125</f>
        <v>0</v>
      </c>
      <c r="P125" s="319">
        <f>O125/1000000</f>
        <v>0</v>
      </c>
      <c r="Q125" s="787"/>
    </row>
    <row r="126" spans="1:17" s="101" customFormat="1" ht="15" customHeight="1">
      <c r="A126" s="303">
        <v>83</v>
      </c>
      <c r="B126" s="291" t="s">
        <v>422</v>
      </c>
      <c r="C126" s="655">
        <v>4864847</v>
      </c>
      <c r="D126" s="655" t="s">
        <v>12</v>
      </c>
      <c r="E126" s="306" t="s">
        <v>323</v>
      </c>
      <c r="F126" s="264">
        <v>1000</v>
      </c>
      <c r="G126" s="318">
        <v>5744</v>
      </c>
      <c r="H126" s="319">
        <v>5739</v>
      </c>
      <c r="I126" s="292">
        <f t="shared" si="15"/>
        <v>5</v>
      </c>
      <c r="J126" s="292">
        <f t="shared" si="16"/>
        <v>5000</v>
      </c>
      <c r="K126" s="264">
        <f t="shared" si="17"/>
        <v>0.005</v>
      </c>
      <c r="L126" s="318">
        <v>7450</v>
      </c>
      <c r="M126" s="319">
        <v>7449</v>
      </c>
      <c r="N126" s="292">
        <f t="shared" si="18"/>
        <v>1</v>
      </c>
      <c r="O126" s="292">
        <f t="shared" si="19"/>
        <v>1000</v>
      </c>
      <c r="P126" s="264">
        <f t="shared" si="20"/>
        <v>0.001</v>
      </c>
      <c r="Q126" s="787"/>
    </row>
    <row r="127" spans="2:17" ht="15" customHeight="1">
      <c r="B127" s="324" t="s">
        <v>431</v>
      </c>
      <c r="C127" s="37"/>
      <c r="D127" s="118"/>
      <c r="E127" s="91"/>
      <c r="F127" s="38"/>
      <c r="G127" s="318"/>
      <c r="H127" s="319"/>
      <c r="I127" s="301"/>
      <c r="J127" s="301"/>
      <c r="K127" s="301"/>
      <c r="L127" s="318"/>
      <c r="M127" s="319"/>
      <c r="N127" s="301"/>
      <c r="O127" s="301"/>
      <c r="P127" s="301"/>
      <c r="Q127" s="430"/>
    </row>
    <row r="128" spans="1:17" ht="14.25" customHeight="1">
      <c r="A128" s="255">
        <v>84</v>
      </c>
      <c r="B128" s="646" t="s">
        <v>432</v>
      </c>
      <c r="C128" s="313">
        <v>4865158</v>
      </c>
      <c r="D128" s="325" t="s">
        <v>12</v>
      </c>
      <c r="E128" s="306" t="s">
        <v>323</v>
      </c>
      <c r="F128" s="313">
        <v>200</v>
      </c>
      <c r="G128" s="318">
        <v>994500</v>
      </c>
      <c r="H128" s="319">
        <v>994726</v>
      </c>
      <c r="I128" s="319">
        <f>G128-H128</f>
        <v>-226</v>
      </c>
      <c r="J128" s="319">
        <f>$F128*I128</f>
        <v>-45200</v>
      </c>
      <c r="K128" s="319">
        <f>J128/1000000</f>
        <v>-0.0452</v>
      </c>
      <c r="L128" s="318">
        <v>15248</v>
      </c>
      <c r="M128" s="319">
        <v>15248</v>
      </c>
      <c r="N128" s="319">
        <f>L128-M128</f>
        <v>0</v>
      </c>
      <c r="O128" s="319">
        <f>$F128*N128</f>
        <v>0</v>
      </c>
      <c r="P128" s="320">
        <f>O128/1000000</f>
        <v>0</v>
      </c>
      <c r="Q128" s="439"/>
    </row>
    <row r="129" spans="1:17" ht="14.25" customHeight="1">
      <c r="A129" s="255">
        <v>85</v>
      </c>
      <c r="B129" s="646" t="s">
        <v>433</v>
      </c>
      <c r="C129" s="313">
        <v>4864816</v>
      </c>
      <c r="D129" s="325" t="s">
        <v>12</v>
      </c>
      <c r="E129" s="306" t="s">
        <v>323</v>
      </c>
      <c r="F129" s="313">
        <v>187.5</v>
      </c>
      <c r="G129" s="318">
        <v>989027</v>
      </c>
      <c r="H129" s="319">
        <v>990186</v>
      </c>
      <c r="I129" s="319">
        <f>G129-H129</f>
        <v>-1159</v>
      </c>
      <c r="J129" s="319">
        <f>$F129*I129</f>
        <v>-217312.5</v>
      </c>
      <c r="K129" s="319">
        <f>J129/1000000</f>
        <v>-0.2173125</v>
      </c>
      <c r="L129" s="318">
        <v>4781</v>
      </c>
      <c r="M129" s="319">
        <v>4781</v>
      </c>
      <c r="N129" s="319">
        <f>L129-M129</f>
        <v>0</v>
      </c>
      <c r="O129" s="319">
        <f>$F129*N129</f>
        <v>0</v>
      </c>
      <c r="P129" s="320">
        <f>O129/1000000</f>
        <v>0</v>
      </c>
      <c r="Q129" s="439"/>
    </row>
    <row r="130" spans="1:17" ht="14.25" customHeight="1">
      <c r="A130" s="255">
        <v>86</v>
      </c>
      <c r="B130" s="646" t="s">
        <v>434</v>
      </c>
      <c r="C130" s="313">
        <v>4864808</v>
      </c>
      <c r="D130" s="325" t="s">
        <v>12</v>
      </c>
      <c r="E130" s="306" t="s">
        <v>323</v>
      </c>
      <c r="F130" s="313">
        <v>187.5</v>
      </c>
      <c r="G130" s="318">
        <v>985905</v>
      </c>
      <c r="H130" s="319">
        <v>987363</v>
      </c>
      <c r="I130" s="319">
        <f>G130-H130</f>
        <v>-1458</v>
      </c>
      <c r="J130" s="319">
        <f>$F130*I130</f>
        <v>-273375</v>
      </c>
      <c r="K130" s="319">
        <f>J130/1000000</f>
        <v>-0.273375</v>
      </c>
      <c r="L130" s="318">
        <v>3876</v>
      </c>
      <c r="M130" s="319">
        <v>3876</v>
      </c>
      <c r="N130" s="319">
        <f>L130-M130</f>
        <v>0</v>
      </c>
      <c r="O130" s="319">
        <f>$F130*N130</f>
        <v>0</v>
      </c>
      <c r="P130" s="320">
        <f>O130/1000000</f>
        <v>0</v>
      </c>
      <c r="Q130" s="439"/>
    </row>
    <row r="131" spans="1:17" ht="14.25" customHeight="1">
      <c r="A131" s="255">
        <v>87</v>
      </c>
      <c r="B131" s="646" t="s">
        <v>435</v>
      </c>
      <c r="C131" s="313">
        <v>4865005</v>
      </c>
      <c r="D131" s="325" t="s">
        <v>12</v>
      </c>
      <c r="E131" s="306" t="s">
        <v>323</v>
      </c>
      <c r="F131" s="313">
        <v>250</v>
      </c>
      <c r="G131" s="318">
        <v>4415</v>
      </c>
      <c r="H131" s="319">
        <v>4551</v>
      </c>
      <c r="I131" s="319">
        <f>G131-H131</f>
        <v>-136</v>
      </c>
      <c r="J131" s="319">
        <f>$F131*I131</f>
        <v>-34000</v>
      </c>
      <c r="K131" s="319">
        <f>J131/1000000</f>
        <v>-0.034</v>
      </c>
      <c r="L131" s="318">
        <v>8122</v>
      </c>
      <c r="M131" s="319">
        <v>8122</v>
      </c>
      <c r="N131" s="319">
        <f>L131-M131</f>
        <v>0</v>
      </c>
      <c r="O131" s="319">
        <f>$F131*N131</f>
        <v>0</v>
      </c>
      <c r="P131" s="320">
        <f>O131/1000000</f>
        <v>0</v>
      </c>
      <c r="Q131" s="439"/>
    </row>
    <row r="132" spans="1:17" s="461" customFormat="1" ht="14.25" customHeight="1" thickBot="1">
      <c r="A132" s="824">
        <v>88</v>
      </c>
      <c r="B132" s="825" t="s">
        <v>436</v>
      </c>
      <c r="C132" s="305">
        <v>4864822</v>
      </c>
      <c r="D132" s="247" t="s">
        <v>12</v>
      </c>
      <c r="E132" s="248" t="s">
        <v>323</v>
      </c>
      <c r="F132" s="693">
        <v>100</v>
      </c>
      <c r="G132" s="427">
        <v>994317</v>
      </c>
      <c r="H132" s="428">
        <v>994735</v>
      </c>
      <c r="I132" s="305">
        <f>G132-H132</f>
        <v>-418</v>
      </c>
      <c r="J132" s="305">
        <f>$F132*I132</f>
        <v>-41800</v>
      </c>
      <c r="K132" s="305">
        <f>J132/1000000</f>
        <v>-0.0418</v>
      </c>
      <c r="L132" s="427">
        <v>29815</v>
      </c>
      <c r="M132" s="428">
        <v>29815</v>
      </c>
      <c r="N132" s="305">
        <f>L132-M132</f>
        <v>0</v>
      </c>
      <c r="O132" s="305">
        <f>$F132*N132</f>
        <v>0</v>
      </c>
      <c r="P132" s="305">
        <f>O132/1000000</f>
        <v>0</v>
      </c>
      <c r="Q132" s="742"/>
    </row>
    <row r="133" spans="1:17" s="458" customFormat="1" ht="7.5" customHeight="1" thickTop="1">
      <c r="A133" s="42"/>
      <c r="B133" s="723"/>
      <c r="C133" s="459"/>
      <c r="D133" s="118"/>
      <c r="E133" s="91"/>
      <c r="F133" s="459"/>
      <c r="G133" s="319"/>
      <c r="H133" s="319"/>
      <c r="I133" s="301"/>
      <c r="J133" s="301"/>
      <c r="K133" s="301"/>
      <c r="L133" s="319"/>
      <c r="M133" s="319"/>
      <c r="N133" s="301"/>
      <c r="O133" s="301"/>
      <c r="P133" s="301"/>
      <c r="Q133" s="751"/>
    </row>
    <row r="134" spans="1:16" ht="21" customHeight="1">
      <c r="A134" s="179" t="s">
        <v>289</v>
      </c>
      <c r="C134" s="54"/>
      <c r="D134" s="87"/>
      <c r="E134" s="87"/>
      <c r="F134" s="553"/>
      <c r="K134" s="554">
        <f>SUM(K8:K133)</f>
        <v>-93.54526227000005</v>
      </c>
      <c r="L134" s="20"/>
      <c r="M134" s="20"/>
      <c r="N134" s="20"/>
      <c r="O134" s="20"/>
      <c r="P134" s="554">
        <f>SUM(P8:P133)</f>
        <v>-0.6935957800000001</v>
      </c>
    </row>
    <row r="135" spans="3:16" ht="9.75" customHeight="1" hidden="1">
      <c r="C135" s="87"/>
      <c r="D135" s="87"/>
      <c r="E135" s="87"/>
      <c r="F135" s="553"/>
      <c r="L135" s="506"/>
      <c r="M135" s="506"/>
      <c r="N135" s="506"/>
      <c r="O135" s="506"/>
      <c r="P135" s="506"/>
    </row>
    <row r="136" spans="1:17" ht="24" thickBot="1">
      <c r="A136" s="372" t="s">
        <v>178</v>
      </c>
      <c r="C136" s="87"/>
      <c r="D136" s="87"/>
      <c r="E136" s="87"/>
      <c r="F136" s="553"/>
      <c r="G136" s="458"/>
      <c r="H136" s="458"/>
      <c r="I136" s="44" t="s">
        <v>372</v>
      </c>
      <c r="J136" s="458"/>
      <c r="K136" s="458"/>
      <c r="L136" s="459"/>
      <c r="M136" s="459"/>
      <c r="N136" s="44" t="s">
        <v>373</v>
      </c>
      <c r="O136" s="459"/>
      <c r="P136" s="459"/>
      <c r="Q136" s="550" t="str">
        <f>NDPL!$Q$1</f>
        <v>NOVEMBER-2021</v>
      </c>
    </row>
    <row r="137" spans="1:17" ht="39.75" thickBot="1" thickTop="1">
      <c r="A137" s="476" t="s">
        <v>8</v>
      </c>
      <c r="B137" s="477" t="s">
        <v>9</v>
      </c>
      <c r="C137" s="478" t="s">
        <v>1</v>
      </c>
      <c r="D137" s="478" t="s">
        <v>2</v>
      </c>
      <c r="E137" s="478" t="s">
        <v>3</v>
      </c>
      <c r="F137" s="555" t="s">
        <v>10</v>
      </c>
      <c r="G137" s="476" t="str">
        <f>NDPL!G5</f>
        <v>FINAL READING 30/11/2021</v>
      </c>
      <c r="H137" s="478" t="str">
        <f>NDPL!H5</f>
        <v>INTIAL READING 01/11/2021</v>
      </c>
      <c r="I137" s="478" t="s">
        <v>4</v>
      </c>
      <c r="J137" s="478" t="s">
        <v>5</v>
      </c>
      <c r="K137" s="478" t="s">
        <v>6</v>
      </c>
      <c r="L137" s="476" t="str">
        <f>NDPL!G5</f>
        <v>FINAL READING 30/11/2021</v>
      </c>
      <c r="M137" s="478" t="str">
        <f>NDPL!H5</f>
        <v>INTIAL READING 01/11/2021</v>
      </c>
      <c r="N137" s="478" t="s">
        <v>4</v>
      </c>
      <c r="O137" s="478" t="s">
        <v>5</v>
      </c>
      <c r="P137" s="478" t="s">
        <v>6</v>
      </c>
      <c r="Q137" s="499" t="s">
        <v>286</v>
      </c>
    </row>
    <row r="138" spans="3:16" ht="18" thickBot="1" thickTop="1">
      <c r="C138" s="87"/>
      <c r="D138" s="87"/>
      <c r="E138" s="87"/>
      <c r="F138" s="553"/>
      <c r="L138" s="506"/>
      <c r="M138" s="506"/>
      <c r="N138" s="506"/>
      <c r="O138" s="506"/>
      <c r="P138" s="506"/>
    </row>
    <row r="139" spans="1:17" ht="18" customHeight="1" thickTop="1">
      <c r="A139" s="330"/>
      <c r="B139" s="331" t="s">
        <v>165</v>
      </c>
      <c r="C139" s="304"/>
      <c r="D139" s="88"/>
      <c r="E139" s="88"/>
      <c r="F139" s="300"/>
      <c r="G139" s="50"/>
      <c r="H139" s="436"/>
      <c r="I139" s="436"/>
      <c r="J139" s="436"/>
      <c r="K139" s="556"/>
      <c r="L139" s="508"/>
      <c r="M139" s="509"/>
      <c r="N139" s="509"/>
      <c r="O139" s="509"/>
      <c r="P139" s="510"/>
      <c r="Q139" s="505"/>
    </row>
    <row r="140" spans="1:17" ht="18">
      <c r="A140" s="303">
        <v>1</v>
      </c>
      <c r="B140" s="332" t="s">
        <v>166</v>
      </c>
      <c r="C140" s="313">
        <v>4865151</v>
      </c>
      <c r="D140" s="118" t="s">
        <v>12</v>
      </c>
      <c r="E140" s="91" t="s">
        <v>323</v>
      </c>
      <c r="F140" s="301">
        <v>-500</v>
      </c>
      <c r="G140" s="318">
        <v>21988</v>
      </c>
      <c r="H140" s="319">
        <v>21863</v>
      </c>
      <c r="I140" s="270">
        <f>G140-H140</f>
        <v>125</v>
      </c>
      <c r="J140" s="270">
        <f>$F140*I140</f>
        <v>-62500</v>
      </c>
      <c r="K140" s="270">
        <f>J140/1000000</f>
        <v>-0.0625</v>
      </c>
      <c r="L140" s="318">
        <v>4979</v>
      </c>
      <c r="M140" s="319">
        <v>4974</v>
      </c>
      <c r="N140" s="270">
        <f>L140-M140</f>
        <v>5</v>
      </c>
      <c r="O140" s="270">
        <f>$F140*N140</f>
        <v>-2500</v>
      </c>
      <c r="P140" s="270">
        <f>O140/1000000</f>
        <v>-0.0025</v>
      </c>
      <c r="Q140" s="443"/>
    </row>
    <row r="141" spans="1:17" ht="18" customHeight="1">
      <c r="A141" s="303"/>
      <c r="B141" s="333" t="s">
        <v>39</v>
      </c>
      <c r="C141" s="313"/>
      <c r="D141" s="118"/>
      <c r="E141" s="118"/>
      <c r="F141" s="301"/>
      <c r="G141" s="318"/>
      <c r="H141" s="319"/>
      <c r="I141" s="270"/>
      <c r="J141" s="270"/>
      <c r="K141" s="270"/>
      <c r="L141" s="318"/>
      <c r="M141" s="319"/>
      <c r="N141" s="270"/>
      <c r="O141" s="270"/>
      <c r="P141" s="270"/>
      <c r="Q141" s="440"/>
    </row>
    <row r="142" spans="1:17" ht="18" customHeight="1">
      <c r="A142" s="303"/>
      <c r="B142" s="333" t="s">
        <v>111</v>
      </c>
      <c r="C142" s="313"/>
      <c r="D142" s="118"/>
      <c r="E142" s="118"/>
      <c r="F142" s="301"/>
      <c r="G142" s="318"/>
      <c r="H142" s="319"/>
      <c r="I142" s="270"/>
      <c r="J142" s="270"/>
      <c r="K142" s="270"/>
      <c r="L142" s="318"/>
      <c r="M142" s="319"/>
      <c r="N142" s="270"/>
      <c r="O142" s="270"/>
      <c r="P142" s="270"/>
      <c r="Q142" s="440"/>
    </row>
    <row r="143" spans="1:17" ht="18" customHeight="1">
      <c r="A143" s="303">
        <v>2</v>
      </c>
      <c r="B143" s="332" t="s">
        <v>112</v>
      </c>
      <c r="C143" s="313">
        <v>5295199</v>
      </c>
      <c r="D143" s="118" t="s">
        <v>12</v>
      </c>
      <c r="E143" s="91" t="s">
        <v>323</v>
      </c>
      <c r="F143" s="301">
        <v>-1000</v>
      </c>
      <c r="G143" s="318">
        <v>0</v>
      </c>
      <c r="H143" s="319">
        <v>0</v>
      </c>
      <c r="I143" s="270">
        <f>G143-H143</f>
        <v>0</v>
      </c>
      <c r="J143" s="270">
        <f>$F143*I143</f>
        <v>0</v>
      </c>
      <c r="K143" s="270">
        <f>J143/1000000</f>
        <v>0</v>
      </c>
      <c r="L143" s="318">
        <v>0</v>
      </c>
      <c r="M143" s="319">
        <v>0</v>
      </c>
      <c r="N143" s="270">
        <f>L143-M143</f>
        <v>0</v>
      </c>
      <c r="O143" s="270">
        <f>$F143*N143</f>
        <v>0</v>
      </c>
      <c r="P143" s="270">
        <f>O143/1000000</f>
        <v>0</v>
      </c>
      <c r="Q143" s="440"/>
    </row>
    <row r="144" spans="1:17" ht="18" customHeight="1">
      <c r="A144" s="303"/>
      <c r="B144" s="332"/>
      <c r="C144" s="313">
        <v>4865137</v>
      </c>
      <c r="D144" s="118" t="s">
        <v>12</v>
      </c>
      <c r="E144" s="91" t="s">
        <v>323</v>
      </c>
      <c r="F144" s="301">
        <v>-1000</v>
      </c>
      <c r="G144" s="318">
        <v>0</v>
      </c>
      <c r="H144" s="319">
        <v>0</v>
      </c>
      <c r="I144" s="270">
        <f>G144-H144</f>
        <v>0</v>
      </c>
      <c r="J144" s="270">
        <f>$F144*I144</f>
        <v>0</v>
      </c>
      <c r="K144" s="270">
        <f>J144/1000000</f>
        <v>0</v>
      </c>
      <c r="L144" s="318">
        <v>0</v>
      </c>
      <c r="M144" s="319">
        <v>0</v>
      </c>
      <c r="N144" s="270">
        <f>L144-M144</f>
        <v>0</v>
      </c>
      <c r="O144" s="270">
        <f>$F144*N144</f>
        <v>0</v>
      </c>
      <c r="P144" s="270">
        <f>O144/1000000</f>
        <v>0</v>
      </c>
      <c r="Q144" s="440" t="s">
        <v>488</v>
      </c>
    </row>
    <row r="145" spans="1:17" ht="18" customHeight="1">
      <c r="A145" s="303">
        <v>3</v>
      </c>
      <c r="B145" s="302" t="s">
        <v>113</v>
      </c>
      <c r="C145" s="313">
        <v>4864828</v>
      </c>
      <c r="D145" s="80" t="s">
        <v>12</v>
      </c>
      <c r="E145" s="91" t="s">
        <v>323</v>
      </c>
      <c r="F145" s="301">
        <v>-133.33</v>
      </c>
      <c r="G145" s="318">
        <v>992848</v>
      </c>
      <c r="H145" s="319">
        <v>993249</v>
      </c>
      <c r="I145" s="270">
        <f>G145-H145</f>
        <v>-401</v>
      </c>
      <c r="J145" s="270">
        <f>$F145*I145</f>
        <v>53465.33</v>
      </c>
      <c r="K145" s="270">
        <f>J145/1000000</f>
        <v>0.05346533</v>
      </c>
      <c r="L145" s="318">
        <v>12547</v>
      </c>
      <c r="M145" s="319">
        <v>12582</v>
      </c>
      <c r="N145" s="270">
        <f>L145-M145</f>
        <v>-35</v>
      </c>
      <c r="O145" s="270">
        <f>$F145*N145</f>
        <v>4666.55</v>
      </c>
      <c r="P145" s="270">
        <f>O145/1000000</f>
        <v>0.00466655</v>
      </c>
      <c r="Q145" s="440"/>
    </row>
    <row r="146" spans="1:17" ht="18" customHeight="1">
      <c r="A146" s="303">
        <v>4</v>
      </c>
      <c r="B146" s="332" t="s">
        <v>167</v>
      </c>
      <c r="C146" s="313">
        <v>4864804</v>
      </c>
      <c r="D146" s="118" t="s">
        <v>12</v>
      </c>
      <c r="E146" s="91" t="s">
        <v>323</v>
      </c>
      <c r="F146" s="301">
        <v>-200</v>
      </c>
      <c r="G146" s="318">
        <v>994312</v>
      </c>
      <c r="H146" s="319">
        <v>994312</v>
      </c>
      <c r="I146" s="270">
        <f>G146-H146</f>
        <v>0</v>
      </c>
      <c r="J146" s="270">
        <f>$F146*I146</f>
        <v>0</v>
      </c>
      <c r="K146" s="270">
        <f>J146/1000000</f>
        <v>0</v>
      </c>
      <c r="L146" s="318">
        <v>4403</v>
      </c>
      <c r="M146" s="319">
        <v>4403</v>
      </c>
      <c r="N146" s="270">
        <f>L146-M146</f>
        <v>0</v>
      </c>
      <c r="O146" s="270">
        <f>$F146*N146</f>
        <v>0</v>
      </c>
      <c r="P146" s="270">
        <f>O146/1000000</f>
        <v>0</v>
      </c>
      <c r="Q146" s="440"/>
    </row>
    <row r="147" spans="1:17" ht="18" customHeight="1">
      <c r="A147" s="303">
        <v>5</v>
      </c>
      <c r="B147" s="332" t="s">
        <v>168</v>
      </c>
      <c r="C147" s="313">
        <v>4864845</v>
      </c>
      <c r="D147" s="118" t="s">
        <v>12</v>
      </c>
      <c r="E147" s="91" t="s">
        <v>323</v>
      </c>
      <c r="F147" s="301">
        <v>-1000</v>
      </c>
      <c r="G147" s="318">
        <v>1596</v>
      </c>
      <c r="H147" s="319">
        <v>1220</v>
      </c>
      <c r="I147" s="270">
        <f>G147-H147</f>
        <v>376</v>
      </c>
      <c r="J147" s="270">
        <f>$F147*I147</f>
        <v>-376000</v>
      </c>
      <c r="K147" s="270">
        <f>J147/1000000</f>
        <v>-0.376</v>
      </c>
      <c r="L147" s="318">
        <v>999336</v>
      </c>
      <c r="M147" s="319">
        <v>999336</v>
      </c>
      <c r="N147" s="270">
        <f>L147-M147</f>
        <v>0</v>
      </c>
      <c r="O147" s="270">
        <f>$F147*N147</f>
        <v>0</v>
      </c>
      <c r="P147" s="270">
        <f>O147/1000000</f>
        <v>0</v>
      </c>
      <c r="Q147" s="440"/>
    </row>
    <row r="148" spans="1:17" ht="18" customHeight="1">
      <c r="A148" s="303"/>
      <c r="B148" s="334" t="s">
        <v>169</v>
      </c>
      <c r="C148" s="313"/>
      <c r="D148" s="80"/>
      <c r="E148" s="80"/>
      <c r="F148" s="301"/>
      <c r="G148" s="318"/>
      <c r="H148" s="319"/>
      <c r="I148" s="270"/>
      <c r="J148" s="270"/>
      <c r="K148" s="270"/>
      <c r="L148" s="318"/>
      <c r="M148" s="319"/>
      <c r="N148" s="270"/>
      <c r="O148" s="270"/>
      <c r="P148" s="270"/>
      <c r="Q148" s="440"/>
    </row>
    <row r="149" spans="1:17" ht="18" customHeight="1">
      <c r="A149" s="303"/>
      <c r="B149" s="334" t="s">
        <v>102</v>
      </c>
      <c r="C149" s="313"/>
      <c r="D149" s="80"/>
      <c r="E149" s="80"/>
      <c r="F149" s="301"/>
      <c r="G149" s="318"/>
      <c r="H149" s="319"/>
      <c r="I149" s="270"/>
      <c r="J149" s="270"/>
      <c r="K149" s="270"/>
      <c r="L149" s="318"/>
      <c r="M149" s="319"/>
      <c r="N149" s="270"/>
      <c r="O149" s="270"/>
      <c r="P149" s="270"/>
      <c r="Q149" s="440"/>
    </row>
    <row r="150" spans="1:17" s="466" customFormat="1" ht="18">
      <c r="A150" s="449">
        <v>6</v>
      </c>
      <c r="B150" s="450" t="s">
        <v>375</v>
      </c>
      <c r="C150" s="451">
        <v>4864955</v>
      </c>
      <c r="D150" s="155" t="s">
        <v>12</v>
      </c>
      <c r="E150" s="156" t="s">
        <v>323</v>
      </c>
      <c r="F150" s="452">
        <v>-1000</v>
      </c>
      <c r="G150" s="318">
        <v>992437</v>
      </c>
      <c r="H150" s="319">
        <v>992848</v>
      </c>
      <c r="I150" s="424">
        <f>G150-H150</f>
        <v>-411</v>
      </c>
      <c r="J150" s="424">
        <f>$F150*I150</f>
        <v>411000</v>
      </c>
      <c r="K150" s="424">
        <f>J150/1000000</f>
        <v>0.411</v>
      </c>
      <c r="L150" s="318">
        <v>2284</v>
      </c>
      <c r="M150" s="319">
        <v>2284</v>
      </c>
      <c r="N150" s="424">
        <f>L150-M150</f>
        <v>0</v>
      </c>
      <c r="O150" s="424">
        <f>$F150*N150</f>
        <v>0</v>
      </c>
      <c r="P150" s="424">
        <f>O150/1000000</f>
        <v>0</v>
      </c>
      <c r="Q150" s="651"/>
    </row>
    <row r="151" spans="1:17" ht="18">
      <c r="A151" s="303">
        <v>7</v>
      </c>
      <c r="B151" s="332" t="s">
        <v>170</v>
      </c>
      <c r="C151" s="313">
        <v>4864820</v>
      </c>
      <c r="D151" s="118" t="s">
        <v>12</v>
      </c>
      <c r="E151" s="91" t="s">
        <v>323</v>
      </c>
      <c r="F151" s="301">
        <v>-160</v>
      </c>
      <c r="G151" s="318">
        <v>5346</v>
      </c>
      <c r="H151" s="319">
        <v>6634</v>
      </c>
      <c r="I151" s="270">
        <f>G151-H151</f>
        <v>-1288</v>
      </c>
      <c r="J151" s="270">
        <f>$F151*I151</f>
        <v>206080</v>
      </c>
      <c r="K151" s="270">
        <f>J151/1000000</f>
        <v>0.20608</v>
      </c>
      <c r="L151" s="318">
        <v>32001</v>
      </c>
      <c r="M151" s="319">
        <v>32001</v>
      </c>
      <c r="N151" s="270">
        <f>L151-M151</f>
        <v>0</v>
      </c>
      <c r="O151" s="270">
        <f>$F151*N151</f>
        <v>0</v>
      </c>
      <c r="P151" s="270">
        <f>O151/1000000</f>
        <v>0</v>
      </c>
      <c r="Q151" s="652"/>
    </row>
    <row r="152" spans="1:17" ht="18" customHeight="1">
      <c r="A152" s="303">
        <v>8</v>
      </c>
      <c r="B152" s="332" t="s">
        <v>171</v>
      </c>
      <c r="C152" s="313">
        <v>4864811</v>
      </c>
      <c r="D152" s="118" t="s">
        <v>12</v>
      </c>
      <c r="E152" s="91" t="s">
        <v>323</v>
      </c>
      <c r="F152" s="301">
        <v>-200</v>
      </c>
      <c r="G152" s="318">
        <v>3495</v>
      </c>
      <c r="H152" s="319">
        <v>3563</v>
      </c>
      <c r="I152" s="270">
        <f>G152-H152</f>
        <v>-68</v>
      </c>
      <c r="J152" s="270">
        <f>$F152*I152</f>
        <v>13600</v>
      </c>
      <c r="K152" s="270">
        <f>J152/1000000</f>
        <v>0.0136</v>
      </c>
      <c r="L152" s="318">
        <v>10963</v>
      </c>
      <c r="M152" s="319">
        <v>10964</v>
      </c>
      <c r="N152" s="270">
        <f>L152-M152</f>
        <v>-1</v>
      </c>
      <c r="O152" s="270">
        <f>$F152*N152</f>
        <v>200</v>
      </c>
      <c r="P152" s="270">
        <f>O152/1000000</f>
        <v>0.0002</v>
      </c>
      <c r="Q152" s="440"/>
    </row>
    <row r="153" spans="1:17" ht="18" customHeight="1">
      <c r="A153" s="303">
        <v>9</v>
      </c>
      <c r="B153" s="332" t="s">
        <v>384</v>
      </c>
      <c r="C153" s="313">
        <v>4864961</v>
      </c>
      <c r="D153" s="118" t="s">
        <v>12</v>
      </c>
      <c r="E153" s="91" t="s">
        <v>323</v>
      </c>
      <c r="F153" s="301">
        <v>-1000</v>
      </c>
      <c r="G153" s="318">
        <v>975277</v>
      </c>
      <c r="H153" s="319">
        <v>976295</v>
      </c>
      <c r="I153" s="270">
        <f>G153-H153</f>
        <v>-1018</v>
      </c>
      <c r="J153" s="270">
        <f>$F153*I153</f>
        <v>1018000</v>
      </c>
      <c r="K153" s="270">
        <f>J153/1000000</f>
        <v>1.018</v>
      </c>
      <c r="L153" s="318">
        <v>999295</v>
      </c>
      <c r="M153" s="319">
        <v>999295</v>
      </c>
      <c r="N153" s="270">
        <f>L153-M153</f>
        <v>0</v>
      </c>
      <c r="O153" s="270">
        <f>$F153*N153</f>
        <v>0</v>
      </c>
      <c r="P153" s="270">
        <f>O153/1000000</f>
        <v>0</v>
      </c>
      <c r="Q153" s="426"/>
    </row>
    <row r="154" spans="1:17" ht="18" customHeight="1">
      <c r="A154" s="303"/>
      <c r="B154" s="333" t="s">
        <v>102</v>
      </c>
      <c r="C154" s="313"/>
      <c r="D154" s="118"/>
      <c r="E154" s="118"/>
      <c r="F154" s="301"/>
      <c r="G154" s="318"/>
      <c r="H154" s="319"/>
      <c r="I154" s="270"/>
      <c r="J154" s="270"/>
      <c r="K154" s="270"/>
      <c r="L154" s="318"/>
      <c r="M154" s="319"/>
      <c r="N154" s="270"/>
      <c r="O154" s="270"/>
      <c r="P154" s="270"/>
      <c r="Q154" s="440"/>
    </row>
    <row r="155" spans="1:17" ht="18" customHeight="1">
      <c r="A155" s="303">
        <v>10</v>
      </c>
      <c r="B155" s="332" t="s">
        <v>172</v>
      </c>
      <c r="C155" s="313">
        <v>4865093</v>
      </c>
      <c r="D155" s="118" t="s">
        <v>12</v>
      </c>
      <c r="E155" s="91" t="s">
        <v>323</v>
      </c>
      <c r="F155" s="301">
        <v>-100</v>
      </c>
      <c r="G155" s="318">
        <v>102959</v>
      </c>
      <c r="H155" s="319">
        <v>103044</v>
      </c>
      <c r="I155" s="270">
        <f>G155-H155</f>
        <v>-85</v>
      </c>
      <c r="J155" s="270">
        <f>$F155*I155</f>
        <v>8500</v>
      </c>
      <c r="K155" s="270">
        <f>J155/1000000</f>
        <v>0.0085</v>
      </c>
      <c r="L155" s="318">
        <v>76419</v>
      </c>
      <c r="M155" s="319">
        <v>76424</v>
      </c>
      <c r="N155" s="270">
        <f>L155-M155</f>
        <v>-5</v>
      </c>
      <c r="O155" s="270">
        <f>$F155*N155</f>
        <v>500</v>
      </c>
      <c r="P155" s="270">
        <f>O155/1000000</f>
        <v>0.0005</v>
      </c>
      <c r="Q155" s="440" t="s">
        <v>494</v>
      </c>
    </row>
    <row r="156" spans="1:17" ht="18" customHeight="1">
      <c r="A156" s="303"/>
      <c r="B156" s="332"/>
      <c r="C156" s="313">
        <v>4902535</v>
      </c>
      <c r="D156" s="118" t="s">
        <v>12</v>
      </c>
      <c r="E156" s="91" t="s">
        <v>323</v>
      </c>
      <c r="F156" s="301">
        <v>-100</v>
      </c>
      <c r="G156" s="318">
        <v>24890</v>
      </c>
      <c r="H156" s="319">
        <v>24898</v>
      </c>
      <c r="I156" s="270">
        <f>G156-H156</f>
        <v>-8</v>
      </c>
      <c r="J156" s="270">
        <f>$F156*I156</f>
        <v>800</v>
      </c>
      <c r="K156" s="270">
        <f>J156/1000000</f>
        <v>0.0008</v>
      </c>
      <c r="L156" s="318">
        <v>5005</v>
      </c>
      <c r="M156" s="319">
        <v>5019</v>
      </c>
      <c r="N156" s="270">
        <f>L156-M156</f>
        <v>-14</v>
      </c>
      <c r="O156" s="270">
        <f>$F156*N156</f>
        <v>1400</v>
      </c>
      <c r="P156" s="270">
        <f>O156/1000000</f>
        <v>0.0014</v>
      </c>
      <c r="Q156" s="440" t="s">
        <v>492</v>
      </c>
    </row>
    <row r="157" spans="1:17" ht="18" customHeight="1">
      <c r="A157" s="303">
        <v>11</v>
      </c>
      <c r="B157" s="332" t="s">
        <v>173</v>
      </c>
      <c r="C157" s="313">
        <v>4902544</v>
      </c>
      <c r="D157" s="118" t="s">
        <v>12</v>
      </c>
      <c r="E157" s="91" t="s">
        <v>323</v>
      </c>
      <c r="F157" s="301">
        <v>-100</v>
      </c>
      <c r="G157" s="318">
        <v>4021</v>
      </c>
      <c r="H157" s="319">
        <v>4266</v>
      </c>
      <c r="I157" s="270">
        <f>G157-H157</f>
        <v>-245</v>
      </c>
      <c r="J157" s="270">
        <f>$F157*I157</f>
        <v>24500</v>
      </c>
      <c r="K157" s="270">
        <f>J157/1000000</f>
        <v>0.0245</v>
      </c>
      <c r="L157" s="318">
        <v>1593</v>
      </c>
      <c r="M157" s="319">
        <v>1594</v>
      </c>
      <c r="N157" s="270">
        <f>L157-M157</f>
        <v>-1</v>
      </c>
      <c r="O157" s="270">
        <f>$F157*N157</f>
        <v>100</v>
      </c>
      <c r="P157" s="270">
        <f>O157/1000000</f>
        <v>0.0001</v>
      </c>
      <c r="Q157" s="440"/>
    </row>
    <row r="158" spans="1:17" ht="18">
      <c r="A158" s="449">
        <v>12</v>
      </c>
      <c r="B158" s="450" t="s">
        <v>174</v>
      </c>
      <c r="C158" s="451">
        <v>5269199</v>
      </c>
      <c r="D158" s="155" t="s">
        <v>12</v>
      </c>
      <c r="E158" s="156" t="s">
        <v>323</v>
      </c>
      <c r="F158" s="452">
        <v>-100</v>
      </c>
      <c r="G158" s="318">
        <v>853</v>
      </c>
      <c r="H158" s="319">
        <v>2287</v>
      </c>
      <c r="I158" s="424">
        <f>G158-H158</f>
        <v>-1434</v>
      </c>
      <c r="J158" s="424">
        <f>$F158*I158</f>
        <v>143400</v>
      </c>
      <c r="K158" s="424">
        <f>J158/1000000</f>
        <v>0.1434</v>
      </c>
      <c r="L158" s="318">
        <v>70842</v>
      </c>
      <c r="M158" s="319">
        <v>70842</v>
      </c>
      <c r="N158" s="424">
        <f>L158-M158</f>
        <v>0</v>
      </c>
      <c r="O158" s="424">
        <f>$F158*N158</f>
        <v>0</v>
      </c>
      <c r="P158" s="424">
        <f>O158/1000000</f>
        <v>0</v>
      </c>
      <c r="Q158" s="443"/>
    </row>
    <row r="159" spans="1:17" ht="18" customHeight="1">
      <c r="A159" s="303"/>
      <c r="B159" s="334" t="s">
        <v>169</v>
      </c>
      <c r="C159" s="313"/>
      <c r="D159" s="80"/>
      <c r="E159" s="80"/>
      <c r="F159" s="297"/>
      <c r="G159" s="318"/>
      <c r="H159" s="319"/>
      <c r="I159" s="270"/>
      <c r="J159" s="270"/>
      <c r="K159" s="270"/>
      <c r="L159" s="318"/>
      <c r="M159" s="319"/>
      <c r="N159" s="270"/>
      <c r="O159" s="270"/>
      <c r="P159" s="270"/>
      <c r="Q159" s="440"/>
    </row>
    <row r="160" spans="1:17" ht="18" customHeight="1">
      <c r="A160" s="303"/>
      <c r="B160" s="333" t="s">
        <v>175</v>
      </c>
      <c r="C160" s="313"/>
      <c r="D160" s="118"/>
      <c r="E160" s="118"/>
      <c r="F160" s="297"/>
      <c r="G160" s="318"/>
      <c r="H160" s="319"/>
      <c r="I160" s="270"/>
      <c r="J160" s="270"/>
      <c r="K160" s="270"/>
      <c r="L160" s="318"/>
      <c r="M160" s="319"/>
      <c r="N160" s="270"/>
      <c r="O160" s="270"/>
      <c r="P160" s="270"/>
      <c r="Q160" s="440"/>
    </row>
    <row r="161" spans="1:17" ht="18" customHeight="1">
      <c r="A161" s="303">
        <v>13</v>
      </c>
      <c r="B161" s="332" t="s">
        <v>374</v>
      </c>
      <c r="C161" s="313">
        <v>4864892</v>
      </c>
      <c r="D161" s="118" t="s">
        <v>12</v>
      </c>
      <c r="E161" s="91" t="s">
        <v>323</v>
      </c>
      <c r="F161" s="301">
        <v>500</v>
      </c>
      <c r="G161" s="263">
        <v>998664</v>
      </c>
      <c r="H161" s="264">
        <v>998664</v>
      </c>
      <c r="I161" s="424">
        <f>G161-H161</f>
        <v>0</v>
      </c>
      <c r="J161" s="424">
        <f>$F161*I161</f>
        <v>0</v>
      </c>
      <c r="K161" s="424">
        <f>J161/1000000</f>
        <v>0</v>
      </c>
      <c r="L161" s="263">
        <v>16617</v>
      </c>
      <c r="M161" s="264">
        <v>16617</v>
      </c>
      <c r="N161" s="270">
        <f>L161-M161</f>
        <v>0</v>
      </c>
      <c r="O161" s="270">
        <f>$F161*N161</f>
        <v>0</v>
      </c>
      <c r="P161" s="270">
        <f>O161/1000000</f>
        <v>0</v>
      </c>
      <c r="Q161" s="456"/>
    </row>
    <row r="162" spans="1:17" ht="18" customHeight="1">
      <c r="A162" s="303"/>
      <c r="B162" s="332"/>
      <c r="C162" s="313">
        <v>4865154</v>
      </c>
      <c r="D162" s="118" t="s">
        <v>12</v>
      </c>
      <c r="E162" s="91" t="s">
        <v>323</v>
      </c>
      <c r="F162" s="301">
        <v>625</v>
      </c>
      <c r="G162" s="318">
        <v>0</v>
      </c>
      <c r="H162" s="319">
        <v>0</v>
      </c>
      <c r="I162" s="270">
        <f>G162-H162</f>
        <v>0</v>
      </c>
      <c r="J162" s="270">
        <v>0</v>
      </c>
      <c r="K162" s="270">
        <f>J162/1000000</f>
        <v>0</v>
      </c>
      <c r="L162" s="318">
        <v>0</v>
      </c>
      <c r="M162" s="319">
        <v>0</v>
      </c>
      <c r="N162" s="270">
        <f>L162-M162</f>
        <v>0</v>
      </c>
      <c r="O162" s="270">
        <f>$F162*N162</f>
        <v>0</v>
      </c>
      <c r="P162" s="270">
        <f>O162/1000000</f>
        <v>0</v>
      </c>
      <c r="Q162" s="453" t="s">
        <v>486</v>
      </c>
    </row>
    <row r="163" spans="1:17" ht="18" customHeight="1">
      <c r="A163" s="303">
        <v>14</v>
      </c>
      <c r="B163" s="332" t="s">
        <v>377</v>
      </c>
      <c r="C163" s="313">
        <v>4865114</v>
      </c>
      <c r="D163" s="118" t="s">
        <v>12</v>
      </c>
      <c r="E163" s="91" t="s">
        <v>323</v>
      </c>
      <c r="F163" s="301">
        <v>833.33</v>
      </c>
      <c r="G163" s="318">
        <v>0</v>
      </c>
      <c r="H163" s="319">
        <v>0</v>
      </c>
      <c r="I163" s="441">
        <f>G163-H163</f>
        <v>0</v>
      </c>
      <c r="J163" s="441">
        <f>$F163*I163</f>
        <v>0</v>
      </c>
      <c r="K163" s="441">
        <f>J163/1000000</f>
        <v>0</v>
      </c>
      <c r="L163" s="318">
        <v>0</v>
      </c>
      <c r="M163" s="319">
        <v>0</v>
      </c>
      <c r="N163" s="264">
        <f>L163-M163</f>
        <v>0</v>
      </c>
      <c r="O163" s="264">
        <f>$F163*N163</f>
        <v>0</v>
      </c>
      <c r="P163" s="264">
        <f>O163/1000000</f>
        <v>0</v>
      </c>
      <c r="Q163" s="448"/>
    </row>
    <row r="164" spans="1:17" ht="18" customHeight="1">
      <c r="A164" s="303">
        <v>15</v>
      </c>
      <c r="B164" s="332" t="s">
        <v>111</v>
      </c>
      <c r="C164" s="313">
        <v>4902508</v>
      </c>
      <c r="D164" s="118" t="s">
        <v>12</v>
      </c>
      <c r="E164" s="91" t="s">
        <v>323</v>
      </c>
      <c r="F164" s="301">
        <v>833.33</v>
      </c>
      <c r="G164" s="318">
        <v>999904</v>
      </c>
      <c r="H164" s="319">
        <v>999904</v>
      </c>
      <c r="I164" s="270">
        <f>G164-H164</f>
        <v>0</v>
      </c>
      <c r="J164" s="270">
        <f>$F164*I164</f>
        <v>0</v>
      </c>
      <c r="K164" s="270">
        <f>J164/1000000</f>
        <v>0</v>
      </c>
      <c r="L164" s="318">
        <v>999569</v>
      </c>
      <c r="M164" s="319">
        <v>999569</v>
      </c>
      <c r="N164" s="270">
        <f>L164-M164</f>
        <v>0</v>
      </c>
      <c r="O164" s="270">
        <f>$F164*N164</f>
        <v>0</v>
      </c>
      <c r="P164" s="270">
        <f>O164/1000000</f>
        <v>0</v>
      </c>
      <c r="Q164" s="440"/>
    </row>
    <row r="165" spans="1:17" ht="18" customHeight="1">
      <c r="A165" s="303"/>
      <c r="B165" s="333" t="s">
        <v>176</v>
      </c>
      <c r="C165" s="313"/>
      <c r="D165" s="118"/>
      <c r="E165" s="118"/>
      <c r="F165" s="301"/>
      <c r="G165" s="318"/>
      <c r="H165" s="319"/>
      <c r="I165" s="270"/>
      <c r="J165" s="270"/>
      <c r="K165" s="270"/>
      <c r="L165" s="318"/>
      <c r="M165" s="319"/>
      <c r="N165" s="270"/>
      <c r="O165" s="270"/>
      <c r="P165" s="270"/>
      <c r="Q165" s="440"/>
    </row>
    <row r="166" spans="1:17" ht="18" customHeight="1">
      <c r="A166" s="303">
        <v>16</v>
      </c>
      <c r="B166" s="332" t="s">
        <v>460</v>
      </c>
      <c r="C166" s="313">
        <v>4864850</v>
      </c>
      <c r="D166" s="118" t="s">
        <v>12</v>
      </c>
      <c r="E166" s="91" t="s">
        <v>323</v>
      </c>
      <c r="F166" s="301">
        <v>-625</v>
      </c>
      <c r="G166" s="318">
        <v>239</v>
      </c>
      <c r="H166" s="319">
        <v>239</v>
      </c>
      <c r="I166" s="270">
        <f>G166-H166</f>
        <v>0</v>
      </c>
      <c r="J166" s="270">
        <f>$F166*I166</f>
        <v>0</v>
      </c>
      <c r="K166" s="270">
        <f>J166/1000000</f>
        <v>0</v>
      </c>
      <c r="L166" s="318">
        <v>1284</v>
      </c>
      <c r="M166" s="319">
        <v>1284</v>
      </c>
      <c r="N166" s="270">
        <f>L166-M166</f>
        <v>0</v>
      </c>
      <c r="O166" s="270">
        <f>$F166*N166</f>
        <v>0</v>
      </c>
      <c r="P166" s="270">
        <f>O166/1000000</f>
        <v>0</v>
      </c>
      <c r="Q166" s="440"/>
    </row>
    <row r="167" spans="1:17" ht="18" customHeight="1">
      <c r="A167" s="303"/>
      <c r="B167" s="334" t="s">
        <v>46</v>
      </c>
      <c r="C167" s="301"/>
      <c r="D167" s="80"/>
      <c r="E167" s="80"/>
      <c r="F167" s="301"/>
      <c r="G167" s="318"/>
      <c r="H167" s="319"/>
      <c r="I167" s="270"/>
      <c r="J167" s="270"/>
      <c r="K167" s="270"/>
      <c r="L167" s="318"/>
      <c r="M167" s="319"/>
      <c r="N167" s="270"/>
      <c r="O167" s="270"/>
      <c r="P167" s="270"/>
      <c r="Q167" s="440"/>
    </row>
    <row r="168" spans="1:17" ht="18" customHeight="1">
      <c r="A168" s="303"/>
      <c r="B168" s="334" t="s">
        <v>47</v>
      </c>
      <c r="C168" s="301"/>
      <c r="D168" s="80"/>
      <c r="E168" s="80"/>
      <c r="F168" s="301"/>
      <c r="G168" s="318"/>
      <c r="H168" s="319"/>
      <c r="I168" s="270"/>
      <c r="J168" s="270"/>
      <c r="K168" s="270"/>
      <c r="L168" s="318"/>
      <c r="M168" s="319"/>
      <c r="N168" s="270"/>
      <c r="O168" s="270"/>
      <c r="P168" s="270"/>
      <c r="Q168" s="440"/>
    </row>
    <row r="169" spans="1:17" ht="18" customHeight="1">
      <c r="A169" s="303"/>
      <c r="B169" s="334" t="s">
        <v>48</v>
      </c>
      <c r="C169" s="301"/>
      <c r="D169" s="80"/>
      <c r="E169" s="80"/>
      <c r="F169" s="301"/>
      <c r="G169" s="318"/>
      <c r="H169" s="319"/>
      <c r="I169" s="270"/>
      <c r="J169" s="270"/>
      <c r="K169" s="270"/>
      <c r="L169" s="318"/>
      <c r="M169" s="319"/>
      <c r="N169" s="270"/>
      <c r="O169" s="270"/>
      <c r="P169" s="270"/>
      <c r="Q169" s="440"/>
    </row>
    <row r="170" spans="1:17" ht="17.25" customHeight="1">
      <c r="A170" s="303">
        <v>17</v>
      </c>
      <c r="B170" s="332" t="s">
        <v>49</v>
      </c>
      <c r="C170" s="313">
        <v>4902572</v>
      </c>
      <c r="D170" s="118" t="s">
        <v>12</v>
      </c>
      <c r="E170" s="91" t="s">
        <v>323</v>
      </c>
      <c r="F170" s="301">
        <v>-100</v>
      </c>
      <c r="G170" s="318">
        <v>0</v>
      </c>
      <c r="H170" s="319">
        <v>0</v>
      </c>
      <c r="I170" s="270">
        <f>G170-H170</f>
        <v>0</v>
      </c>
      <c r="J170" s="270">
        <f>$F170*I170</f>
        <v>0</v>
      </c>
      <c r="K170" s="270">
        <f>J170/1000000</f>
        <v>0</v>
      </c>
      <c r="L170" s="318">
        <v>0</v>
      </c>
      <c r="M170" s="319">
        <v>0</v>
      </c>
      <c r="N170" s="270">
        <f>L170-M170</f>
        <v>0</v>
      </c>
      <c r="O170" s="270">
        <f>$F170*N170</f>
        <v>0</v>
      </c>
      <c r="P170" s="270">
        <f>O170/1000000</f>
        <v>0</v>
      </c>
      <c r="Q170" s="740"/>
    </row>
    <row r="171" spans="1:17" ht="18" customHeight="1">
      <c r="A171" s="303">
        <v>18</v>
      </c>
      <c r="B171" s="332" t="s">
        <v>50</v>
      </c>
      <c r="C171" s="313">
        <v>4902541</v>
      </c>
      <c r="D171" s="118" t="s">
        <v>12</v>
      </c>
      <c r="E171" s="91" t="s">
        <v>323</v>
      </c>
      <c r="F171" s="301">
        <v>-100</v>
      </c>
      <c r="G171" s="318">
        <v>999482</v>
      </c>
      <c r="H171" s="319">
        <v>999482</v>
      </c>
      <c r="I171" s="270">
        <f>G171-H171</f>
        <v>0</v>
      </c>
      <c r="J171" s="270">
        <f>$F171*I171</f>
        <v>0</v>
      </c>
      <c r="K171" s="270">
        <f>J171/1000000</f>
        <v>0</v>
      </c>
      <c r="L171" s="318">
        <v>999486</v>
      </c>
      <c r="M171" s="319">
        <v>999486</v>
      </c>
      <c r="N171" s="270">
        <f>L171-M171</f>
        <v>0</v>
      </c>
      <c r="O171" s="270">
        <f>$F171*N171</f>
        <v>0</v>
      </c>
      <c r="P171" s="270">
        <f>O171/1000000</f>
        <v>0</v>
      </c>
      <c r="Q171" s="440"/>
    </row>
    <row r="172" spans="1:17" ht="18" customHeight="1">
      <c r="A172" s="303">
        <v>19</v>
      </c>
      <c r="B172" s="332" t="s">
        <v>51</v>
      </c>
      <c r="C172" s="313">
        <v>4902539</v>
      </c>
      <c r="D172" s="118" t="s">
        <v>12</v>
      </c>
      <c r="E172" s="91" t="s">
        <v>323</v>
      </c>
      <c r="F172" s="301">
        <v>-100</v>
      </c>
      <c r="G172" s="318">
        <v>3192</v>
      </c>
      <c r="H172" s="319">
        <v>3191</v>
      </c>
      <c r="I172" s="270">
        <f>G172-H172</f>
        <v>1</v>
      </c>
      <c r="J172" s="270">
        <f>$F172*I172</f>
        <v>-100</v>
      </c>
      <c r="K172" s="270">
        <f>J172/1000000</f>
        <v>-0.0001</v>
      </c>
      <c r="L172" s="318">
        <v>32767</v>
      </c>
      <c r="M172" s="319">
        <v>32498</v>
      </c>
      <c r="N172" s="270">
        <f>L172-M172</f>
        <v>269</v>
      </c>
      <c r="O172" s="270">
        <f>$F172*N172</f>
        <v>-26900</v>
      </c>
      <c r="P172" s="270">
        <f>O172/1000000</f>
        <v>-0.0269</v>
      </c>
      <c r="Q172" s="440"/>
    </row>
    <row r="173" spans="1:17" ht="18" customHeight="1">
      <c r="A173" s="303"/>
      <c r="B173" s="333" t="s">
        <v>52</v>
      </c>
      <c r="C173" s="313"/>
      <c r="D173" s="118"/>
      <c r="E173" s="118"/>
      <c r="F173" s="301"/>
      <c r="G173" s="318"/>
      <c r="H173" s="319"/>
      <c r="I173" s="270"/>
      <c r="J173" s="270"/>
      <c r="K173" s="270"/>
      <c r="L173" s="318"/>
      <c r="M173" s="319"/>
      <c r="N173" s="270"/>
      <c r="O173" s="270"/>
      <c r="P173" s="270"/>
      <c r="Q173" s="440"/>
    </row>
    <row r="174" spans="1:17" ht="18" customHeight="1">
      <c r="A174" s="303">
        <v>20</v>
      </c>
      <c r="B174" s="332" t="s">
        <v>53</v>
      </c>
      <c r="C174" s="313">
        <v>4902591</v>
      </c>
      <c r="D174" s="118" t="s">
        <v>12</v>
      </c>
      <c r="E174" s="91" t="s">
        <v>323</v>
      </c>
      <c r="F174" s="301">
        <v>-1333</v>
      </c>
      <c r="G174" s="318">
        <v>762</v>
      </c>
      <c r="H174" s="319">
        <v>765</v>
      </c>
      <c r="I174" s="270">
        <f aca="true" t="shared" si="21" ref="I174:I179">G174-H174</f>
        <v>-3</v>
      </c>
      <c r="J174" s="270">
        <f aca="true" t="shared" si="22" ref="J174:J179">$F174*I174</f>
        <v>3999</v>
      </c>
      <c r="K174" s="270">
        <f aca="true" t="shared" si="23" ref="K174:K179">J174/1000000</f>
        <v>0.003999</v>
      </c>
      <c r="L174" s="318">
        <v>601</v>
      </c>
      <c r="M174" s="319">
        <v>602</v>
      </c>
      <c r="N174" s="270">
        <f aca="true" t="shared" si="24" ref="N174:N179">L174-M174</f>
        <v>-1</v>
      </c>
      <c r="O174" s="270">
        <f aca="true" t="shared" si="25" ref="O174:O179">$F174*N174</f>
        <v>1333</v>
      </c>
      <c r="P174" s="270">
        <f aca="true" t="shared" si="26" ref="P174:P179">O174/1000000</f>
        <v>0.001333</v>
      </c>
      <c r="Q174" s="440"/>
    </row>
    <row r="175" spans="1:17" ht="18" customHeight="1">
      <c r="A175" s="303">
        <v>21</v>
      </c>
      <c r="B175" s="332" t="s">
        <v>54</v>
      </c>
      <c r="C175" s="313">
        <v>4902528</v>
      </c>
      <c r="D175" s="118" t="s">
        <v>12</v>
      </c>
      <c r="E175" s="91" t="s">
        <v>323</v>
      </c>
      <c r="F175" s="301">
        <v>-100</v>
      </c>
      <c r="G175" s="318">
        <v>0</v>
      </c>
      <c r="H175" s="319">
        <v>0</v>
      </c>
      <c r="I175" s="270">
        <f>G175-H175</f>
        <v>0</v>
      </c>
      <c r="J175" s="270">
        <f>$F175*I175</f>
        <v>0</v>
      </c>
      <c r="K175" s="270">
        <f>J175/1000000</f>
        <v>0</v>
      </c>
      <c r="L175" s="318">
        <v>0</v>
      </c>
      <c r="M175" s="319">
        <v>0</v>
      </c>
      <c r="N175" s="270">
        <f>L175-M175</f>
        <v>0</v>
      </c>
      <c r="O175" s="270">
        <f>$F175*N175</f>
        <v>0</v>
      </c>
      <c r="P175" s="270">
        <f>O175/1000000</f>
        <v>0</v>
      </c>
      <c r="Q175" s="440"/>
    </row>
    <row r="176" spans="1:17" ht="18" customHeight="1">
      <c r="A176" s="303">
        <v>22</v>
      </c>
      <c r="B176" s="332" t="s">
        <v>55</v>
      </c>
      <c r="C176" s="313">
        <v>4902523</v>
      </c>
      <c r="D176" s="118" t="s">
        <v>12</v>
      </c>
      <c r="E176" s="91" t="s">
        <v>323</v>
      </c>
      <c r="F176" s="301">
        <v>-100</v>
      </c>
      <c r="G176" s="318">
        <v>999815</v>
      </c>
      <c r="H176" s="319">
        <v>999815</v>
      </c>
      <c r="I176" s="270">
        <f t="shared" si="21"/>
        <v>0</v>
      </c>
      <c r="J176" s="270">
        <f t="shared" si="22"/>
        <v>0</v>
      </c>
      <c r="K176" s="270">
        <f t="shared" si="23"/>
        <v>0</v>
      </c>
      <c r="L176" s="318">
        <v>999943</v>
      </c>
      <c r="M176" s="319">
        <v>999943</v>
      </c>
      <c r="N176" s="270">
        <f t="shared" si="24"/>
        <v>0</v>
      </c>
      <c r="O176" s="270">
        <f t="shared" si="25"/>
        <v>0</v>
      </c>
      <c r="P176" s="270">
        <f t="shared" si="26"/>
        <v>0</v>
      </c>
      <c r="Q176" s="440"/>
    </row>
    <row r="177" spans="1:17" ht="18" customHeight="1">
      <c r="A177" s="303">
        <v>23</v>
      </c>
      <c r="B177" s="332" t="s">
        <v>56</v>
      </c>
      <c r="C177" s="313">
        <v>4865089</v>
      </c>
      <c r="D177" s="118" t="s">
        <v>12</v>
      </c>
      <c r="E177" s="91" t="s">
        <v>323</v>
      </c>
      <c r="F177" s="301">
        <v>-100</v>
      </c>
      <c r="G177" s="318">
        <v>0</v>
      </c>
      <c r="H177" s="319">
        <v>0</v>
      </c>
      <c r="I177" s="270">
        <f t="shared" si="21"/>
        <v>0</v>
      </c>
      <c r="J177" s="270">
        <f t="shared" si="22"/>
        <v>0</v>
      </c>
      <c r="K177" s="270">
        <f t="shared" si="23"/>
        <v>0</v>
      </c>
      <c r="L177" s="318">
        <v>0</v>
      </c>
      <c r="M177" s="319">
        <v>0</v>
      </c>
      <c r="N177" s="270">
        <f t="shared" si="24"/>
        <v>0</v>
      </c>
      <c r="O177" s="270">
        <f t="shared" si="25"/>
        <v>0</v>
      </c>
      <c r="P177" s="270">
        <f t="shared" si="26"/>
        <v>0</v>
      </c>
      <c r="Q177" s="440"/>
    </row>
    <row r="178" spans="1:17" ht="18" customHeight="1">
      <c r="A178" s="303">
        <v>24</v>
      </c>
      <c r="B178" s="302" t="s">
        <v>57</v>
      </c>
      <c r="C178" s="301">
        <v>4902548</v>
      </c>
      <c r="D178" s="80" t="s">
        <v>12</v>
      </c>
      <c r="E178" s="91" t="s">
        <v>323</v>
      </c>
      <c r="F178" s="696">
        <v>-100</v>
      </c>
      <c r="G178" s="318">
        <v>0</v>
      </c>
      <c r="H178" s="319">
        <v>0</v>
      </c>
      <c r="I178" s="270">
        <f t="shared" si="21"/>
        <v>0</v>
      </c>
      <c r="J178" s="270">
        <f t="shared" si="22"/>
        <v>0</v>
      </c>
      <c r="K178" s="270">
        <f t="shared" si="23"/>
        <v>0</v>
      </c>
      <c r="L178" s="318">
        <v>0</v>
      </c>
      <c r="M178" s="319">
        <v>0</v>
      </c>
      <c r="N178" s="270">
        <f t="shared" si="24"/>
        <v>0</v>
      </c>
      <c r="O178" s="270">
        <f t="shared" si="25"/>
        <v>0</v>
      </c>
      <c r="P178" s="270">
        <f t="shared" si="26"/>
        <v>0</v>
      </c>
      <c r="Q178" s="440"/>
    </row>
    <row r="179" spans="1:17" ht="18" customHeight="1">
      <c r="A179" s="303">
        <v>25</v>
      </c>
      <c r="B179" s="302" t="s">
        <v>58</v>
      </c>
      <c r="C179" s="301">
        <v>4902564</v>
      </c>
      <c r="D179" s="80" t="s">
        <v>12</v>
      </c>
      <c r="E179" s="91" t="s">
        <v>323</v>
      </c>
      <c r="F179" s="301">
        <v>-100</v>
      </c>
      <c r="G179" s="318">
        <v>2069</v>
      </c>
      <c r="H179" s="319">
        <v>2012</v>
      </c>
      <c r="I179" s="270">
        <f t="shared" si="21"/>
        <v>57</v>
      </c>
      <c r="J179" s="270">
        <f t="shared" si="22"/>
        <v>-5700</v>
      </c>
      <c r="K179" s="270">
        <f t="shared" si="23"/>
        <v>-0.0057</v>
      </c>
      <c r="L179" s="318">
        <v>4916</v>
      </c>
      <c r="M179" s="319">
        <v>4833</v>
      </c>
      <c r="N179" s="270">
        <f t="shared" si="24"/>
        <v>83</v>
      </c>
      <c r="O179" s="270">
        <f t="shared" si="25"/>
        <v>-8300</v>
      </c>
      <c r="P179" s="270">
        <f t="shared" si="26"/>
        <v>-0.0083</v>
      </c>
      <c r="Q179" s="440"/>
    </row>
    <row r="180" spans="1:17" ht="18" customHeight="1">
      <c r="A180" s="303"/>
      <c r="B180" s="334" t="s">
        <v>71</v>
      </c>
      <c r="C180" s="301"/>
      <c r="D180" s="80"/>
      <c r="E180" s="80"/>
      <c r="F180" s="301"/>
      <c r="G180" s="318"/>
      <c r="H180" s="319"/>
      <c r="I180" s="270"/>
      <c r="J180" s="270"/>
      <c r="K180" s="270"/>
      <c r="L180" s="318"/>
      <c r="M180" s="319"/>
      <c r="N180" s="270"/>
      <c r="O180" s="270"/>
      <c r="P180" s="270"/>
      <c r="Q180" s="440"/>
    </row>
    <row r="181" spans="1:17" ht="18" customHeight="1">
      <c r="A181" s="303">
        <v>26</v>
      </c>
      <c r="B181" s="302" t="s">
        <v>72</v>
      </c>
      <c r="C181" s="301">
        <v>4902577</v>
      </c>
      <c r="D181" s="80" t="s">
        <v>12</v>
      </c>
      <c r="E181" s="91" t="s">
        <v>323</v>
      </c>
      <c r="F181" s="301">
        <v>400</v>
      </c>
      <c r="G181" s="318">
        <v>995633</v>
      </c>
      <c r="H181" s="319">
        <v>995633</v>
      </c>
      <c r="I181" s="270">
        <f>G181-H181</f>
        <v>0</v>
      </c>
      <c r="J181" s="270">
        <f>$F181*I181</f>
        <v>0</v>
      </c>
      <c r="K181" s="270">
        <f>J181/1000000</f>
        <v>0</v>
      </c>
      <c r="L181" s="318">
        <v>61</v>
      </c>
      <c r="M181" s="319">
        <v>61</v>
      </c>
      <c r="N181" s="270">
        <f>L181-M181</f>
        <v>0</v>
      </c>
      <c r="O181" s="270">
        <f>$F181*N181</f>
        <v>0</v>
      </c>
      <c r="P181" s="270">
        <f>O181/1000000</f>
        <v>0</v>
      </c>
      <c r="Q181" s="440"/>
    </row>
    <row r="182" spans="1:17" ht="18" customHeight="1">
      <c r="A182" s="303">
        <v>27</v>
      </c>
      <c r="B182" s="302" t="s">
        <v>73</v>
      </c>
      <c r="C182" s="301">
        <v>4902525</v>
      </c>
      <c r="D182" s="80" t="s">
        <v>12</v>
      </c>
      <c r="E182" s="91" t="s">
        <v>323</v>
      </c>
      <c r="F182" s="301">
        <v>-400</v>
      </c>
      <c r="G182" s="318">
        <v>999879</v>
      </c>
      <c r="H182" s="319">
        <v>999879</v>
      </c>
      <c r="I182" s="270">
        <f>G182-H182</f>
        <v>0</v>
      </c>
      <c r="J182" s="270">
        <f>$F182*I182</f>
        <v>0</v>
      </c>
      <c r="K182" s="270">
        <f>J182/1000000</f>
        <v>0</v>
      </c>
      <c r="L182" s="318">
        <v>999432</v>
      </c>
      <c r="M182" s="319">
        <v>999432</v>
      </c>
      <c r="N182" s="270">
        <f>L182-M182</f>
        <v>0</v>
      </c>
      <c r="O182" s="270">
        <f>$F182*N182</f>
        <v>0</v>
      </c>
      <c r="P182" s="270">
        <f>O182/1000000</f>
        <v>0</v>
      </c>
      <c r="Q182" s="440"/>
    </row>
    <row r="183" spans="1:17" ht="18" customHeight="1">
      <c r="A183" s="301"/>
      <c r="B183" s="324" t="s">
        <v>430</v>
      </c>
      <c r="C183" s="301"/>
      <c r="D183" s="80"/>
      <c r="E183" s="91"/>
      <c r="F183" s="301"/>
      <c r="G183" s="318"/>
      <c r="H183" s="319"/>
      <c r="I183" s="270"/>
      <c r="J183" s="270"/>
      <c r="K183" s="270"/>
      <c r="L183" s="318"/>
      <c r="M183" s="319"/>
      <c r="N183" s="270"/>
      <c r="O183" s="270"/>
      <c r="P183" s="270"/>
      <c r="Q183" s="692"/>
    </row>
    <row r="184" spans="1:17" ht="18" customHeight="1">
      <c r="A184" s="301">
        <v>28</v>
      </c>
      <c r="B184" s="710" t="s">
        <v>429</v>
      </c>
      <c r="C184" s="301">
        <v>5295160</v>
      </c>
      <c r="D184" s="80" t="s">
        <v>12</v>
      </c>
      <c r="E184" s="91" t="s">
        <v>323</v>
      </c>
      <c r="F184" s="301">
        <v>-800</v>
      </c>
      <c r="G184" s="318">
        <v>999075</v>
      </c>
      <c r="H184" s="319">
        <v>997518</v>
      </c>
      <c r="I184" s="270">
        <f>G184-H184</f>
        <v>1557</v>
      </c>
      <c r="J184" s="270">
        <f>$F184*I184</f>
        <v>-1245600</v>
      </c>
      <c r="K184" s="270">
        <f>J184/1000000</f>
        <v>-1.2456</v>
      </c>
      <c r="L184" s="318">
        <v>6224</v>
      </c>
      <c r="M184" s="319">
        <v>6224</v>
      </c>
      <c r="N184" s="270">
        <f>L184-M184</f>
        <v>0</v>
      </c>
      <c r="O184" s="270">
        <f>$F184*N184</f>
        <v>0</v>
      </c>
      <c r="P184" s="270">
        <f>O184/1000000</f>
        <v>0</v>
      </c>
      <c r="Q184" s="692"/>
    </row>
    <row r="185" spans="1:17" s="458" customFormat="1" ht="18">
      <c r="A185" s="342"/>
      <c r="B185" s="324" t="s">
        <v>431</v>
      </c>
      <c r="C185" s="292"/>
      <c r="D185" s="118"/>
      <c r="E185" s="91"/>
      <c r="F185" s="313"/>
      <c r="G185" s="318"/>
      <c r="H185" s="319"/>
      <c r="I185" s="301"/>
      <c r="J185" s="301"/>
      <c r="K185" s="301"/>
      <c r="L185" s="318"/>
      <c r="M185" s="319"/>
      <c r="N185" s="301"/>
      <c r="O185" s="301"/>
      <c r="P185" s="301"/>
      <c r="Q185" s="429"/>
    </row>
    <row r="186" spans="1:17" s="458" customFormat="1" ht="18">
      <c r="A186" s="342">
        <v>29</v>
      </c>
      <c r="B186" s="655" t="s">
        <v>437</v>
      </c>
      <c r="C186" s="292">
        <v>4864960</v>
      </c>
      <c r="D186" s="118" t="s">
        <v>12</v>
      </c>
      <c r="E186" s="91" t="s">
        <v>323</v>
      </c>
      <c r="F186" s="313">
        <v>-1000</v>
      </c>
      <c r="G186" s="318">
        <v>986446</v>
      </c>
      <c r="H186" s="319">
        <v>988185</v>
      </c>
      <c r="I186" s="319">
        <f>G186-H186</f>
        <v>-1739</v>
      </c>
      <c r="J186" s="319">
        <f>$F186*I186</f>
        <v>1739000</v>
      </c>
      <c r="K186" s="319">
        <f>J186/1000000</f>
        <v>1.739</v>
      </c>
      <c r="L186" s="318">
        <v>2363</v>
      </c>
      <c r="M186" s="319">
        <v>2363</v>
      </c>
      <c r="N186" s="319">
        <f>L186-M186</f>
        <v>0</v>
      </c>
      <c r="O186" s="319">
        <f>$F186*N186</f>
        <v>0</v>
      </c>
      <c r="P186" s="320">
        <f>O186/1000000</f>
        <v>0</v>
      </c>
      <c r="Q186" s="429"/>
    </row>
    <row r="187" spans="1:17" ht="18">
      <c r="A187" s="342">
        <v>30</v>
      </c>
      <c r="B187" s="655" t="s">
        <v>438</v>
      </c>
      <c r="C187" s="292">
        <v>5128441</v>
      </c>
      <c r="D187" s="118" t="s">
        <v>12</v>
      </c>
      <c r="E187" s="91" t="s">
        <v>323</v>
      </c>
      <c r="F187" s="506">
        <v>-750</v>
      </c>
      <c r="G187" s="318">
        <v>1835</v>
      </c>
      <c r="H187" s="319">
        <v>1795</v>
      </c>
      <c r="I187" s="319">
        <f>G187-H187</f>
        <v>40</v>
      </c>
      <c r="J187" s="319">
        <f>$F187*I187</f>
        <v>-30000</v>
      </c>
      <c r="K187" s="320">
        <f>J187/1000000</f>
        <v>-0.03</v>
      </c>
      <c r="L187" s="318">
        <v>3410</v>
      </c>
      <c r="M187" s="319">
        <v>3410</v>
      </c>
      <c r="N187" s="319">
        <f>L187-M187</f>
        <v>0</v>
      </c>
      <c r="O187" s="319">
        <f>$F187*N187</f>
        <v>0</v>
      </c>
      <c r="P187" s="320">
        <f>O187/1000000</f>
        <v>0</v>
      </c>
      <c r="Q187" s="429"/>
    </row>
    <row r="188" spans="1:17" ht="18" customHeight="1" thickBot="1">
      <c r="A188" s="301"/>
      <c r="B188" s="302"/>
      <c r="C188" s="301"/>
      <c r="D188" s="80"/>
      <c r="E188" s="91"/>
      <c r="F188" s="301"/>
      <c r="G188" s="318"/>
      <c r="H188" s="319"/>
      <c r="I188" s="270"/>
      <c r="J188" s="270"/>
      <c r="K188" s="270"/>
      <c r="L188" s="318"/>
      <c r="M188" s="319"/>
      <c r="N188" s="270"/>
      <c r="O188" s="270"/>
      <c r="P188" s="270"/>
      <c r="Q188" s="692"/>
    </row>
    <row r="189" s="516" customFormat="1" ht="15" customHeight="1"/>
    <row r="191" spans="1:16" ht="20.25">
      <c r="A191" s="296" t="s">
        <v>290</v>
      </c>
      <c r="K191" s="554">
        <f>SUM(K140:K189)</f>
        <v>1.9024443299999998</v>
      </c>
      <c r="P191" s="554">
        <f>SUM(P140:P189)</f>
        <v>-0.029500449999999998</v>
      </c>
    </row>
    <row r="192" spans="1:16" ht="12.75">
      <c r="A192" s="55"/>
      <c r="K192" s="506"/>
      <c r="P192" s="506"/>
    </row>
    <row r="193" spans="1:16" ht="12.75">
      <c r="A193" s="55"/>
      <c r="K193" s="506"/>
      <c r="P193" s="506"/>
    </row>
    <row r="194" spans="1:17" ht="18">
      <c r="A194" s="55"/>
      <c r="K194" s="506"/>
      <c r="P194" s="506"/>
      <c r="Q194" s="550" t="str">
        <f>NDPL!$Q$1</f>
        <v>NOVEMBER-2021</v>
      </c>
    </row>
    <row r="195" spans="1:16" ht="12.75">
      <c r="A195" s="55"/>
      <c r="K195" s="506"/>
      <c r="P195" s="506"/>
    </row>
    <row r="196" spans="1:16" ht="12.75">
      <c r="A196" s="55"/>
      <c r="K196" s="506"/>
      <c r="P196" s="506"/>
    </row>
    <row r="197" spans="1:16" ht="12.75">
      <c r="A197" s="55"/>
      <c r="K197" s="506"/>
      <c r="P197" s="506"/>
    </row>
    <row r="198" spans="1:11" ht="13.5" thickBot="1">
      <c r="A198" s="2"/>
      <c r="B198" s="7"/>
      <c r="C198" s="7"/>
      <c r="D198" s="51"/>
      <c r="E198" s="51"/>
      <c r="F198" s="20"/>
      <c r="G198" s="20"/>
      <c r="H198" s="20"/>
      <c r="I198" s="20"/>
      <c r="J198" s="20"/>
      <c r="K198" s="52"/>
    </row>
    <row r="199" spans="1:17" ht="27.75">
      <c r="A199" s="383" t="s">
        <v>179</v>
      </c>
      <c r="B199" s="137"/>
      <c r="C199" s="133"/>
      <c r="D199" s="133"/>
      <c r="E199" s="133"/>
      <c r="F199" s="180"/>
      <c r="G199" s="180"/>
      <c r="H199" s="180"/>
      <c r="I199" s="180"/>
      <c r="J199" s="180"/>
      <c r="K199" s="181"/>
      <c r="L199" s="516"/>
      <c r="M199" s="516"/>
      <c r="N199" s="516"/>
      <c r="O199" s="516"/>
      <c r="P199" s="516"/>
      <c r="Q199" s="517"/>
    </row>
    <row r="200" spans="1:17" ht="24.75" customHeight="1">
      <c r="A200" s="382" t="s">
        <v>292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381">
        <f>K134</f>
        <v>-93.54526227000005</v>
      </c>
      <c r="L200" s="280"/>
      <c r="M200" s="280"/>
      <c r="N200" s="280"/>
      <c r="O200" s="280"/>
      <c r="P200" s="381">
        <f>P134</f>
        <v>-0.6935957800000001</v>
      </c>
      <c r="Q200" s="518"/>
    </row>
    <row r="201" spans="1:17" ht="24.75" customHeight="1">
      <c r="A201" s="382" t="s">
        <v>291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381">
        <f>K191</f>
        <v>1.9024443299999998</v>
      </c>
      <c r="L201" s="280"/>
      <c r="M201" s="280"/>
      <c r="N201" s="280"/>
      <c r="O201" s="280"/>
      <c r="P201" s="381">
        <f>P191</f>
        <v>-0.029500449999999998</v>
      </c>
      <c r="Q201" s="518"/>
    </row>
    <row r="202" spans="1:17" ht="24.75" customHeight="1">
      <c r="A202" s="382" t="s">
        <v>293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381">
        <f>'ROHTAK ROAD'!K41</f>
        <v>-0.64075</v>
      </c>
      <c r="L202" s="280"/>
      <c r="M202" s="280"/>
      <c r="N202" s="280"/>
      <c r="O202" s="280"/>
      <c r="P202" s="381">
        <f>'ROHTAK ROAD'!P41</f>
        <v>0.0009000000000000001</v>
      </c>
      <c r="Q202" s="518"/>
    </row>
    <row r="203" spans="1:17" ht="24.75" customHeight="1">
      <c r="A203" s="382" t="s">
        <v>294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381">
        <f>-MES!K35</f>
        <v>0.006825</v>
      </c>
      <c r="L203" s="280"/>
      <c r="M203" s="280"/>
      <c r="N203" s="280"/>
      <c r="O203" s="280"/>
      <c r="P203" s="381">
        <f>-MES!P35</f>
        <v>-0.0757625</v>
      </c>
      <c r="Q203" s="518"/>
    </row>
    <row r="204" spans="1:17" ht="29.25" customHeight="1" thickBot="1">
      <c r="A204" s="384" t="s">
        <v>180</v>
      </c>
      <c r="B204" s="182"/>
      <c r="C204" s="183"/>
      <c r="D204" s="183"/>
      <c r="E204" s="183"/>
      <c r="F204" s="183"/>
      <c r="G204" s="183"/>
      <c r="H204" s="183"/>
      <c r="I204" s="183"/>
      <c r="J204" s="183"/>
      <c r="K204" s="385">
        <f>SUM(K200:K203)</f>
        <v>-92.27674294000005</v>
      </c>
      <c r="L204" s="559"/>
      <c r="M204" s="559"/>
      <c r="N204" s="559"/>
      <c r="O204" s="559"/>
      <c r="P204" s="385">
        <f>SUM(P200:P203)</f>
        <v>-0.7979587300000001</v>
      </c>
      <c r="Q204" s="520"/>
    </row>
    <row r="209" ht="13.5" thickBot="1"/>
    <row r="210" spans="1:17" ht="12.75">
      <c r="A210" s="521"/>
      <c r="B210" s="522"/>
      <c r="C210" s="522"/>
      <c r="D210" s="522"/>
      <c r="E210" s="522"/>
      <c r="F210" s="522"/>
      <c r="G210" s="522"/>
      <c r="H210" s="516"/>
      <c r="I210" s="516"/>
      <c r="J210" s="516"/>
      <c r="K210" s="516"/>
      <c r="L210" s="516"/>
      <c r="M210" s="516"/>
      <c r="N210" s="516"/>
      <c r="O210" s="516"/>
      <c r="P210" s="516"/>
      <c r="Q210" s="517"/>
    </row>
    <row r="211" spans="1:17" ht="26.25">
      <c r="A211" s="560" t="s">
        <v>304</v>
      </c>
      <c r="B211" s="524"/>
      <c r="C211" s="524"/>
      <c r="D211" s="524"/>
      <c r="E211" s="524"/>
      <c r="F211" s="524"/>
      <c r="G211" s="524"/>
      <c r="H211" s="458"/>
      <c r="I211" s="458"/>
      <c r="J211" s="458"/>
      <c r="K211" s="458"/>
      <c r="L211" s="458"/>
      <c r="M211" s="458"/>
      <c r="N211" s="458"/>
      <c r="O211" s="458"/>
      <c r="P211" s="458"/>
      <c r="Q211" s="518"/>
    </row>
    <row r="212" spans="1:17" ht="12.75">
      <c r="A212" s="525"/>
      <c r="B212" s="524"/>
      <c r="C212" s="524"/>
      <c r="D212" s="524"/>
      <c r="E212" s="524"/>
      <c r="F212" s="524"/>
      <c r="G212" s="524"/>
      <c r="H212" s="458"/>
      <c r="I212" s="458"/>
      <c r="J212" s="458"/>
      <c r="K212" s="458"/>
      <c r="L212" s="458"/>
      <c r="M212" s="458"/>
      <c r="N212" s="458"/>
      <c r="O212" s="458"/>
      <c r="P212" s="458"/>
      <c r="Q212" s="518"/>
    </row>
    <row r="213" spans="1:17" ht="15.75">
      <c r="A213" s="526"/>
      <c r="B213" s="527"/>
      <c r="C213" s="527"/>
      <c r="D213" s="527"/>
      <c r="E213" s="527"/>
      <c r="F213" s="527"/>
      <c r="G213" s="527"/>
      <c r="H213" s="458"/>
      <c r="I213" s="458"/>
      <c r="J213" s="458"/>
      <c r="K213" s="528" t="s">
        <v>316</v>
      </c>
      <c r="L213" s="458"/>
      <c r="M213" s="458"/>
      <c r="N213" s="458"/>
      <c r="O213" s="458"/>
      <c r="P213" s="528" t="s">
        <v>317</v>
      </c>
      <c r="Q213" s="518"/>
    </row>
    <row r="214" spans="1:17" ht="12.75">
      <c r="A214" s="529"/>
      <c r="B214" s="91"/>
      <c r="C214" s="91"/>
      <c r="D214" s="91"/>
      <c r="E214" s="91"/>
      <c r="F214" s="91"/>
      <c r="G214" s="91"/>
      <c r="H214" s="458"/>
      <c r="I214" s="458"/>
      <c r="J214" s="458"/>
      <c r="K214" s="458"/>
      <c r="L214" s="458"/>
      <c r="M214" s="458"/>
      <c r="N214" s="458"/>
      <c r="O214" s="458"/>
      <c r="P214" s="458"/>
      <c r="Q214" s="518"/>
    </row>
    <row r="215" spans="1:17" ht="12.75">
      <c r="A215" s="529"/>
      <c r="B215" s="91"/>
      <c r="C215" s="91"/>
      <c r="D215" s="91"/>
      <c r="E215" s="91"/>
      <c r="F215" s="91"/>
      <c r="G215" s="91"/>
      <c r="H215" s="458"/>
      <c r="I215" s="458"/>
      <c r="J215" s="458"/>
      <c r="K215" s="458"/>
      <c r="L215" s="458"/>
      <c r="M215" s="458"/>
      <c r="N215" s="458"/>
      <c r="O215" s="458"/>
      <c r="P215" s="458"/>
      <c r="Q215" s="518"/>
    </row>
    <row r="216" spans="1:17" ht="23.25">
      <c r="A216" s="561" t="s">
        <v>307</v>
      </c>
      <c r="B216" s="531"/>
      <c r="C216" s="531"/>
      <c r="D216" s="532"/>
      <c r="E216" s="532"/>
      <c r="F216" s="533"/>
      <c r="G216" s="532"/>
      <c r="H216" s="458"/>
      <c r="I216" s="458"/>
      <c r="J216" s="458"/>
      <c r="K216" s="562">
        <f>K204</f>
        <v>-92.27674294000005</v>
      </c>
      <c r="L216" s="563" t="s">
        <v>305</v>
      </c>
      <c r="M216" s="564"/>
      <c r="N216" s="564"/>
      <c r="O216" s="564"/>
      <c r="P216" s="562">
        <f>P204</f>
        <v>-0.7979587300000001</v>
      </c>
      <c r="Q216" s="565" t="s">
        <v>305</v>
      </c>
    </row>
    <row r="217" spans="1:17" ht="23.25">
      <c r="A217" s="536"/>
      <c r="B217" s="537"/>
      <c r="C217" s="537"/>
      <c r="D217" s="524"/>
      <c r="E217" s="524"/>
      <c r="F217" s="538"/>
      <c r="G217" s="524"/>
      <c r="H217" s="458"/>
      <c r="I217" s="458"/>
      <c r="J217" s="458"/>
      <c r="K217" s="564"/>
      <c r="L217" s="566"/>
      <c r="M217" s="564"/>
      <c r="N217" s="564"/>
      <c r="O217" s="564"/>
      <c r="P217" s="564"/>
      <c r="Q217" s="567"/>
    </row>
    <row r="218" spans="1:17" ht="23.25">
      <c r="A218" s="568" t="s">
        <v>306</v>
      </c>
      <c r="B218" s="43"/>
      <c r="C218" s="43"/>
      <c r="D218" s="524"/>
      <c r="E218" s="524"/>
      <c r="F218" s="541"/>
      <c r="G218" s="532"/>
      <c r="H218" s="458"/>
      <c r="I218" s="458"/>
      <c r="J218" s="458"/>
      <c r="K218" s="564">
        <f>'STEPPED UP GENCO'!K41</f>
        <v>-9.767045285763302</v>
      </c>
      <c r="L218" s="563" t="s">
        <v>305</v>
      </c>
      <c r="M218" s="564"/>
      <c r="N218" s="564"/>
      <c r="O218" s="564"/>
      <c r="P218" s="562">
        <f>'STEPPED UP GENCO'!P41</f>
        <v>-0.00599985</v>
      </c>
      <c r="Q218" s="565" t="s">
        <v>305</v>
      </c>
    </row>
    <row r="219" spans="1:17" ht="15">
      <c r="A219" s="542"/>
      <c r="B219" s="458"/>
      <c r="C219" s="458"/>
      <c r="D219" s="458"/>
      <c r="E219" s="458"/>
      <c r="F219" s="458"/>
      <c r="G219" s="458"/>
      <c r="H219" s="458"/>
      <c r="I219" s="458"/>
      <c r="J219" s="458"/>
      <c r="K219" s="458"/>
      <c r="L219" s="265"/>
      <c r="M219" s="458"/>
      <c r="N219" s="458"/>
      <c r="O219" s="458"/>
      <c r="P219" s="458"/>
      <c r="Q219" s="569"/>
    </row>
    <row r="220" spans="1:17" ht="15">
      <c r="A220" s="542"/>
      <c r="B220" s="458"/>
      <c r="C220" s="458"/>
      <c r="D220" s="458"/>
      <c r="E220" s="458"/>
      <c r="F220" s="458"/>
      <c r="G220" s="458"/>
      <c r="H220" s="458"/>
      <c r="I220" s="458"/>
      <c r="J220" s="458"/>
      <c r="K220" s="458"/>
      <c r="L220" s="265"/>
      <c r="M220" s="458"/>
      <c r="N220" s="458"/>
      <c r="O220" s="458"/>
      <c r="P220" s="458"/>
      <c r="Q220" s="569"/>
    </row>
    <row r="221" spans="1:17" ht="15">
      <c r="A221" s="542"/>
      <c r="B221" s="458"/>
      <c r="C221" s="458"/>
      <c r="D221" s="458"/>
      <c r="E221" s="458"/>
      <c r="F221" s="458"/>
      <c r="G221" s="458"/>
      <c r="H221" s="458"/>
      <c r="I221" s="458"/>
      <c r="J221" s="458"/>
      <c r="K221" s="458"/>
      <c r="L221" s="265"/>
      <c r="M221" s="458"/>
      <c r="N221" s="458"/>
      <c r="O221" s="458"/>
      <c r="P221" s="458"/>
      <c r="Q221" s="569"/>
    </row>
    <row r="222" spans="1:17" ht="23.25">
      <c r="A222" s="542"/>
      <c r="B222" s="458"/>
      <c r="C222" s="458"/>
      <c r="D222" s="458"/>
      <c r="E222" s="458"/>
      <c r="F222" s="458"/>
      <c r="G222" s="458"/>
      <c r="H222" s="531"/>
      <c r="I222" s="531"/>
      <c r="J222" s="570" t="s">
        <v>308</v>
      </c>
      <c r="K222" s="571">
        <f>SUM(K216:K221)</f>
        <v>-102.04378822576335</v>
      </c>
      <c r="L222" s="570" t="s">
        <v>305</v>
      </c>
      <c r="M222" s="564"/>
      <c r="N222" s="564"/>
      <c r="O222" s="564"/>
      <c r="P222" s="571">
        <f>SUM(P216:P221)</f>
        <v>-0.8039585800000001</v>
      </c>
      <c r="Q222" s="570" t="s">
        <v>305</v>
      </c>
    </row>
    <row r="223" spans="1:17" ht="13.5" thickBot="1">
      <c r="A223" s="543"/>
      <c r="B223" s="519"/>
      <c r="C223" s="519"/>
      <c r="D223" s="519"/>
      <c r="E223" s="519"/>
      <c r="F223" s="519"/>
      <c r="G223" s="519"/>
      <c r="H223" s="519"/>
      <c r="I223" s="519"/>
      <c r="J223" s="519"/>
      <c r="K223" s="519"/>
      <c r="L223" s="519"/>
      <c r="M223" s="519"/>
      <c r="N223" s="519"/>
      <c r="O223" s="519"/>
      <c r="P223" s="519"/>
      <c r="Q223" s="52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1" max="255" man="1"/>
    <brk id="135" max="18" man="1"/>
    <brk id="191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9"/>
  <sheetViews>
    <sheetView view="pageBreakPreview" zoomScale="85" zoomScaleNormal="70" zoomScaleSheetLayoutView="85" zoomScalePageLayoutView="50" workbookViewId="0" topLeftCell="A36">
      <selection activeCell="C67" sqref="C67"/>
    </sheetView>
  </sheetViews>
  <sheetFormatPr defaultColWidth="9.140625" defaultRowHeight="12.75"/>
  <cols>
    <col min="1" max="1" width="5.140625" style="425" customWidth="1"/>
    <col min="2" max="2" width="20.8515625" style="425" customWidth="1"/>
    <col min="3" max="3" width="11.28125" style="425" customWidth="1"/>
    <col min="4" max="4" width="9.140625" style="425" customWidth="1"/>
    <col min="5" max="5" width="14.421875" style="425" customWidth="1"/>
    <col min="6" max="6" width="7.00390625" style="425" customWidth="1"/>
    <col min="7" max="7" width="11.421875" style="425" customWidth="1"/>
    <col min="8" max="8" width="13.00390625" style="425" customWidth="1"/>
    <col min="9" max="9" width="9.00390625" style="425" customWidth="1"/>
    <col min="10" max="10" width="12.28125" style="425" customWidth="1"/>
    <col min="11" max="12" width="12.8515625" style="425" customWidth="1"/>
    <col min="13" max="13" width="13.28125" style="425" customWidth="1"/>
    <col min="14" max="14" width="11.421875" style="425" customWidth="1"/>
    <col min="15" max="15" width="13.140625" style="425" customWidth="1"/>
    <col min="16" max="16" width="14.7109375" style="425" customWidth="1"/>
    <col min="17" max="17" width="15.00390625" style="425" customWidth="1"/>
    <col min="18" max="18" width="0.13671875" style="425" customWidth="1"/>
    <col min="19" max="19" width="1.57421875" style="425" hidden="1" customWidth="1"/>
    <col min="20" max="20" width="9.140625" style="425" hidden="1" customWidth="1"/>
    <col min="21" max="21" width="4.28125" style="425" hidden="1" customWidth="1"/>
    <col min="22" max="22" width="4.00390625" style="425" hidden="1" customWidth="1"/>
    <col min="23" max="23" width="3.8515625" style="425" hidden="1" customWidth="1"/>
    <col min="24" max="16384" width="9.140625" style="425" customWidth="1"/>
  </cols>
  <sheetData>
    <row r="1" spans="1:17" ht="26.25">
      <c r="A1" s="1" t="s">
        <v>216</v>
      </c>
      <c r="Q1" s="470" t="str">
        <f>NDPL!Q1</f>
        <v>NOVEMBER-2021</v>
      </c>
    </row>
    <row r="2" ht="18.75" customHeight="1">
      <c r="A2" s="77" t="s">
        <v>217</v>
      </c>
    </row>
    <row r="3" ht="23.25">
      <c r="A3" s="175" t="s">
        <v>195</v>
      </c>
    </row>
    <row r="4" spans="1:16" ht="24" thickBot="1">
      <c r="A4" s="372" t="s">
        <v>196</v>
      </c>
      <c r="G4" s="458"/>
      <c r="H4" s="458"/>
      <c r="I4" s="44" t="s">
        <v>372</v>
      </c>
      <c r="J4" s="458"/>
      <c r="K4" s="458"/>
      <c r="L4" s="458"/>
      <c r="M4" s="458"/>
      <c r="N4" s="44" t="s">
        <v>373</v>
      </c>
      <c r="O4" s="458"/>
      <c r="P4" s="458"/>
    </row>
    <row r="5" spans="1:17" ht="62.2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30/11/2021</v>
      </c>
      <c r="H5" s="478" t="str">
        <f>NDPL!H5</f>
        <v>INTIAL READING 01/11/2021</v>
      </c>
      <c r="I5" s="478" t="s">
        <v>4</v>
      </c>
      <c r="J5" s="478" t="s">
        <v>5</v>
      </c>
      <c r="K5" s="478" t="s">
        <v>6</v>
      </c>
      <c r="L5" s="476" t="str">
        <f>NDPL!G5</f>
        <v>FINAL READING 30/11/2021</v>
      </c>
      <c r="M5" s="478" t="str">
        <f>NDPL!H5</f>
        <v>INTIAL READING 01/11/2021</v>
      </c>
      <c r="N5" s="478" t="s">
        <v>4</v>
      </c>
      <c r="O5" s="478" t="s">
        <v>5</v>
      </c>
      <c r="P5" s="478" t="s">
        <v>6</v>
      </c>
      <c r="Q5" s="479" t="s">
        <v>286</v>
      </c>
    </row>
    <row r="6" ht="14.25" thickBot="1" thickTop="1"/>
    <row r="7" spans="1:17" ht="18" customHeight="1" thickTop="1">
      <c r="A7" s="149"/>
      <c r="B7" s="150" t="s">
        <v>181</v>
      </c>
      <c r="C7" s="151"/>
      <c r="D7" s="151"/>
      <c r="E7" s="151"/>
      <c r="F7" s="151"/>
      <c r="G7" s="58"/>
      <c r="H7" s="572"/>
      <c r="I7" s="573"/>
      <c r="J7" s="573"/>
      <c r="K7" s="573"/>
      <c r="L7" s="574"/>
      <c r="M7" s="572"/>
      <c r="N7" s="572"/>
      <c r="O7" s="572"/>
      <c r="P7" s="572"/>
      <c r="Q7" s="505"/>
    </row>
    <row r="8" spans="1:17" ht="18" customHeight="1">
      <c r="A8" s="152"/>
      <c r="B8" s="153" t="s">
        <v>102</v>
      </c>
      <c r="C8" s="154"/>
      <c r="D8" s="155"/>
      <c r="E8" s="156"/>
      <c r="F8" s="157"/>
      <c r="G8" s="62"/>
      <c r="H8" s="575"/>
      <c r="I8" s="398"/>
      <c r="J8" s="398"/>
      <c r="K8" s="398"/>
      <c r="L8" s="576"/>
      <c r="M8" s="575"/>
      <c r="N8" s="374"/>
      <c r="O8" s="374"/>
      <c r="P8" s="374"/>
      <c r="Q8" s="429"/>
    </row>
    <row r="9" spans="1:17" ht="16.5">
      <c r="A9" s="152">
        <v>1</v>
      </c>
      <c r="B9" s="153" t="s">
        <v>103</v>
      </c>
      <c r="C9" s="154">
        <v>4865107</v>
      </c>
      <c r="D9" s="158" t="s">
        <v>12</v>
      </c>
      <c r="E9" s="246" t="s">
        <v>323</v>
      </c>
      <c r="F9" s="159">
        <v>266.67</v>
      </c>
      <c r="G9" s="318">
        <v>1889</v>
      </c>
      <c r="H9" s="319">
        <v>2046</v>
      </c>
      <c r="I9" s="301">
        <f>G9-H9</f>
        <v>-157</v>
      </c>
      <c r="J9" s="301">
        <f aca="true" t="shared" si="0" ref="J9:J18">$F9*I9</f>
        <v>-41867.19</v>
      </c>
      <c r="K9" s="301">
        <f aca="true" t="shared" si="1" ref="K9:K18">J9/1000000</f>
        <v>-0.041867190000000006</v>
      </c>
      <c r="L9" s="318">
        <v>2323</v>
      </c>
      <c r="M9" s="319">
        <v>2323</v>
      </c>
      <c r="N9" s="301">
        <f>L9-M9</f>
        <v>0</v>
      </c>
      <c r="O9" s="301">
        <f aca="true" t="shared" si="2" ref="O9:O18">$F9*N9</f>
        <v>0</v>
      </c>
      <c r="P9" s="301">
        <f aca="true" t="shared" si="3" ref="P9:P18">O9/1000000</f>
        <v>0</v>
      </c>
      <c r="Q9" s="454"/>
    </row>
    <row r="10" spans="1:17" ht="18" customHeight="1">
      <c r="A10" s="152">
        <v>2</v>
      </c>
      <c r="B10" s="153" t="s">
        <v>104</v>
      </c>
      <c r="C10" s="154">
        <v>4865139</v>
      </c>
      <c r="D10" s="158" t="s">
        <v>12</v>
      </c>
      <c r="E10" s="246" t="s">
        <v>323</v>
      </c>
      <c r="F10" s="159">
        <v>100</v>
      </c>
      <c r="G10" s="318">
        <v>3233</v>
      </c>
      <c r="H10" s="319">
        <v>1555</v>
      </c>
      <c r="I10" s="398">
        <f>G10-H10</f>
        <v>1678</v>
      </c>
      <c r="J10" s="398">
        <f t="shared" si="0"/>
        <v>167800</v>
      </c>
      <c r="K10" s="398">
        <f t="shared" si="1"/>
        <v>0.1678</v>
      </c>
      <c r="L10" s="318">
        <v>16</v>
      </c>
      <c r="M10" s="319">
        <v>16</v>
      </c>
      <c r="N10" s="395">
        <f>L10-M10</f>
        <v>0</v>
      </c>
      <c r="O10" s="395">
        <f t="shared" si="2"/>
        <v>0</v>
      </c>
      <c r="P10" s="395">
        <f t="shared" si="3"/>
        <v>0</v>
      </c>
      <c r="Q10" s="429"/>
    </row>
    <row r="11" spans="1:17" ht="12" customHeight="1">
      <c r="A11" s="152">
        <v>3</v>
      </c>
      <c r="B11" s="153" t="s">
        <v>105</v>
      </c>
      <c r="C11" s="154">
        <v>4865136</v>
      </c>
      <c r="D11" s="158" t="s">
        <v>12</v>
      </c>
      <c r="E11" s="246" t="s">
        <v>323</v>
      </c>
      <c r="F11" s="159">
        <v>200</v>
      </c>
      <c r="G11" s="318">
        <v>981791</v>
      </c>
      <c r="H11" s="319">
        <v>981831</v>
      </c>
      <c r="I11" s="264">
        <f>G11-H11</f>
        <v>-40</v>
      </c>
      <c r="J11" s="264">
        <f t="shared" si="0"/>
        <v>-8000</v>
      </c>
      <c r="K11" s="264">
        <f t="shared" si="1"/>
        <v>-0.008</v>
      </c>
      <c r="L11" s="318">
        <v>999383</v>
      </c>
      <c r="M11" s="319">
        <v>999383</v>
      </c>
      <c r="N11" s="319">
        <f>L11-M11</f>
        <v>0</v>
      </c>
      <c r="O11" s="319">
        <f t="shared" si="2"/>
        <v>0</v>
      </c>
      <c r="P11" s="319">
        <f t="shared" si="3"/>
        <v>0</v>
      </c>
      <c r="Q11" s="735" t="s">
        <v>489</v>
      </c>
    </row>
    <row r="12" spans="1:17" ht="18">
      <c r="A12" s="152">
        <v>4</v>
      </c>
      <c r="B12" s="153" t="s">
        <v>106</v>
      </c>
      <c r="C12" s="154">
        <v>4865172</v>
      </c>
      <c r="D12" s="158" t="s">
        <v>12</v>
      </c>
      <c r="E12" s="246" t="s">
        <v>323</v>
      </c>
      <c r="F12" s="159">
        <v>1000</v>
      </c>
      <c r="G12" s="318">
        <v>1259</v>
      </c>
      <c r="H12" s="319">
        <v>1109</v>
      </c>
      <c r="I12" s="398">
        <f>G12-H12</f>
        <v>150</v>
      </c>
      <c r="J12" s="398">
        <f t="shared" si="0"/>
        <v>150000</v>
      </c>
      <c r="K12" s="398">
        <f t="shared" si="1"/>
        <v>0.15</v>
      </c>
      <c r="L12" s="318">
        <v>81</v>
      </c>
      <c r="M12" s="319">
        <v>81</v>
      </c>
      <c r="N12" s="395">
        <f>L12-M12</f>
        <v>0</v>
      </c>
      <c r="O12" s="395">
        <f t="shared" si="2"/>
        <v>0</v>
      </c>
      <c r="P12" s="395">
        <f t="shared" si="3"/>
        <v>0</v>
      </c>
      <c r="Q12" s="753"/>
    </row>
    <row r="13" spans="1:17" ht="18" customHeight="1">
      <c r="A13" s="152">
        <v>5</v>
      </c>
      <c r="B13" s="153" t="s">
        <v>107</v>
      </c>
      <c r="C13" s="154">
        <v>4864968</v>
      </c>
      <c r="D13" s="158" t="s">
        <v>12</v>
      </c>
      <c r="E13" s="246" t="s">
        <v>323</v>
      </c>
      <c r="F13" s="159">
        <v>800</v>
      </c>
      <c r="G13" s="318">
        <v>3781</v>
      </c>
      <c r="H13" s="319">
        <v>3929</v>
      </c>
      <c r="I13" s="398">
        <f aca="true" t="shared" si="4" ref="I13:I18">G13-H13</f>
        <v>-148</v>
      </c>
      <c r="J13" s="398">
        <f t="shared" si="0"/>
        <v>-118400</v>
      </c>
      <c r="K13" s="398">
        <f t="shared" si="1"/>
        <v>-0.1184</v>
      </c>
      <c r="L13" s="318">
        <v>2757</v>
      </c>
      <c r="M13" s="319">
        <v>2760</v>
      </c>
      <c r="N13" s="395">
        <f aca="true" t="shared" si="5" ref="N13:N18">L13-M13</f>
        <v>-3</v>
      </c>
      <c r="O13" s="395">
        <f t="shared" si="2"/>
        <v>-2400</v>
      </c>
      <c r="P13" s="395">
        <f t="shared" si="3"/>
        <v>-0.0024</v>
      </c>
      <c r="Q13" s="744"/>
    </row>
    <row r="14" spans="1:17" ht="18" customHeight="1">
      <c r="A14" s="152">
        <v>6</v>
      </c>
      <c r="B14" s="153" t="s">
        <v>348</v>
      </c>
      <c r="C14" s="154">
        <v>4865004</v>
      </c>
      <c r="D14" s="158" t="s">
        <v>12</v>
      </c>
      <c r="E14" s="246" t="s">
        <v>323</v>
      </c>
      <c r="F14" s="159">
        <v>800</v>
      </c>
      <c r="G14" s="318">
        <v>2538</v>
      </c>
      <c r="H14" s="319">
        <v>2687</v>
      </c>
      <c r="I14" s="398">
        <f t="shared" si="4"/>
        <v>-149</v>
      </c>
      <c r="J14" s="398">
        <f t="shared" si="0"/>
        <v>-119200</v>
      </c>
      <c r="K14" s="398">
        <f t="shared" si="1"/>
        <v>-0.1192</v>
      </c>
      <c r="L14" s="318">
        <v>1325</v>
      </c>
      <c r="M14" s="319">
        <v>1328</v>
      </c>
      <c r="N14" s="395">
        <f t="shared" si="5"/>
        <v>-3</v>
      </c>
      <c r="O14" s="395">
        <f t="shared" si="2"/>
        <v>-2400</v>
      </c>
      <c r="P14" s="395">
        <f t="shared" si="3"/>
        <v>-0.0024</v>
      </c>
      <c r="Q14" s="454"/>
    </row>
    <row r="15" spans="1:17" ht="18" customHeight="1">
      <c r="A15" s="152">
        <v>7</v>
      </c>
      <c r="B15" s="339" t="s">
        <v>370</v>
      </c>
      <c r="C15" s="342">
        <v>4865050</v>
      </c>
      <c r="D15" s="158" t="s">
        <v>12</v>
      </c>
      <c r="E15" s="246" t="s">
        <v>323</v>
      </c>
      <c r="F15" s="348">
        <v>800</v>
      </c>
      <c r="G15" s="318">
        <v>982119</v>
      </c>
      <c r="H15" s="264">
        <v>982119</v>
      </c>
      <c r="I15" s="264">
        <f>G15-H15</f>
        <v>0</v>
      </c>
      <c r="J15" s="264">
        <f t="shared" si="0"/>
        <v>0</v>
      </c>
      <c r="K15" s="264">
        <f t="shared" si="1"/>
        <v>0</v>
      </c>
      <c r="L15" s="318">
        <v>998603</v>
      </c>
      <c r="M15" s="264">
        <v>998603</v>
      </c>
      <c r="N15" s="319">
        <f>L15-M15</f>
        <v>0</v>
      </c>
      <c r="O15" s="319">
        <f t="shared" si="2"/>
        <v>0</v>
      </c>
      <c r="P15" s="319">
        <f t="shared" si="3"/>
        <v>0</v>
      </c>
      <c r="Q15" s="429" t="s">
        <v>490</v>
      </c>
    </row>
    <row r="16" spans="1:17" ht="18" customHeight="1">
      <c r="A16" s="152">
        <v>8</v>
      </c>
      <c r="B16" s="339" t="s">
        <v>369</v>
      </c>
      <c r="C16" s="342">
        <v>4864998</v>
      </c>
      <c r="D16" s="158" t="s">
        <v>12</v>
      </c>
      <c r="E16" s="246" t="s">
        <v>323</v>
      </c>
      <c r="F16" s="348">
        <v>800</v>
      </c>
      <c r="G16" s="318">
        <v>950267</v>
      </c>
      <c r="H16" s="264">
        <v>950267</v>
      </c>
      <c r="I16" s="264">
        <f>G16-H16</f>
        <v>0</v>
      </c>
      <c r="J16" s="264">
        <f t="shared" si="0"/>
        <v>0</v>
      </c>
      <c r="K16" s="264">
        <f t="shared" si="1"/>
        <v>0</v>
      </c>
      <c r="L16" s="318">
        <v>979419</v>
      </c>
      <c r="M16" s="264">
        <v>979419</v>
      </c>
      <c r="N16" s="319">
        <f>L16-M16</f>
        <v>0</v>
      </c>
      <c r="O16" s="319">
        <f t="shared" si="2"/>
        <v>0</v>
      </c>
      <c r="P16" s="319">
        <f t="shared" si="3"/>
        <v>0</v>
      </c>
      <c r="Q16" s="429" t="s">
        <v>490</v>
      </c>
    </row>
    <row r="17" spans="1:17" ht="18" customHeight="1">
      <c r="A17" s="152">
        <v>9</v>
      </c>
      <c r="B17" s="339" t="s">
        <v>363</v>
      </c>
      <c r="C17" s="342">
        <v>4864993</v>
      </c>
      <c r="D17" s="158" t="s">
        <v>12</v>
      </c>
      <c r="E17" s="246" t="s">
        <v>323</v>
      </c>
      <c r="F17" s="348">
        <v>800</v>
      </c>
      <c r="G17" s="318">
        <v>949323</v>
      </c>
      <c r="H17" s="319">
        <v>950466</v>
      </c>
      <c r="I17" s="398">
        <f t="shared" si="4"/>
        <v>-1143</v>
      </c>
      <c r="J17" s="398">
        <f t="shared" si="0"/>
        <v>-914400</v>
      </c>
      <c r="K17" s="398">
        <f t="shared" si="1"/>
        <v>-0.9144</v>
      </c>
      <c r="L17" s="318">
        <v>989604</v>
      </c>
      <c r="M17" s="319">
        <v>989607</v>
      </c>
      <c r="N17" s="395">
        <f t="shared" si="5"/>
        <v>-3</v>
      </c>
      <c r="O17" s="395">
        <f t="shared" si="2"/>
        <v>-2400</v>
      </c>
      <c r="P17" s="395">
        <f t="shared" si="3"/>
        <v>-0.0024</v>
      </c>
      <c r="Q17" s="455"/>
    </row>
    <row r="18" spans="1:17" ht="15.75" customHeight="1">
      <c r="A18" s="152">
        <v>10</v>
      </c>
      <c r="B18" s="339" t="s">
        <v>405</v>
      </c>
      <c r="C18" s="342">
        <v>5128403</v>
      </c>
      <c r="D18" s="158" t="s">
        <v>12</v>
      </c>
      <c r="E18" s="246" t="s">
        <v>323</v>
      </c>
      <c r="F18" s="348">
        <v>2000</v>
      </c>
      <c r="G18" s="318">
        <v>992961</v>
      </c>
      <c r="H18" s="319">
        <v>993183</v>
      </c>
      <c r="I18" s="264">
        <f t="shared" si="4"/>
        <v>-222</v>
      </c>
      <c r="J18" s="264">
        <f t="shared" si="0"/>
        <v>-444000</v>
      </c>
      <c r="K18" s="264">
        <f t="shared" si="1"/>
        <v>-0.444</v>
      </c>
      <c r="L18" s="318">
        <v>999548</v>
      </c>
      <c r="M18" s="319">
        <v>999557</v>
      </c>
      <c r="N18" s="319">
        <f t="shared" si="5"/>
        <v>-9</v>
      </c>
      <c r="O18" s="319">
        <f t="shared" si="2"/>
        <v>-18000</v>
      </c>
      <c r="P18" s="319">
        <f t="shared" si="3"/>
        <v>-0.018</v>
      </c>
      <c r="Q18" s="455"/>
    </row>
    <row r="19" spans="1:17" ht="18" customHeight="1">
      <c r="A19" s="152"/>
      <c r="B19" s="160" t="s">
        <v>354</v>
      </c>
      <c r="C19" s="154"/>
      <c r="D19" s="158"/>
      <c r="E19" s="246"/>
      <c r="F19" s="159"/>
      <c r="G19" s="318"/>
      <c r="H19" s="319"/>
      <c r="I19" s="398"/>
      <c r="J19" s="398"/>
      <c r="K19" s="398"/>
      <c r="L19" s="318"/>
      <c r="M19" s="319"/>
      <c r="N19" s="395"/>
      <c r="O19" s="395"/>
      <c r="P19" s="395"/>
      <c r="Q19" s="429"/>
    </row>
    <row r="20" spans="1:17" ht="18" customHeight="1">
      <c r="A20" s="152">
        <v>11</v>
      </c>
      <c r="B20" s="153" t="s">
        <v>182</v>
      </c>
      <c r="C20" s="154">
        <v>4865161</v>
      </c>
      <c r="D20" s="155" t="s">
        <v>12</v>
      </c>
      <c r="E20" s="246" t="s">
        <v>323</v>
      </c>
      <c r="F20" s="159">
        <v>50</v>
      </c>
      <c r="G20" s="318">
        <v>955265</v>
      </c>
      <c r="H20" s="319">
        <v>955991</v>
      </c>
      <c r="I20" s="398">
        <f aca="true" t="shared" si="6" ref="I20:I25">G20-H20</f>
        <v>-726</v>
      </c>
      <c r="J20" s="398">
        <f aca="true" t="shared" si="7" ref="J20:J25">$F20*I20</f>
        <v>-36300</v>
      </c>
      <c r="K20" s="398">
        <f aca="true" t="shared" si="8" ref="K20:K25">J20/1000000</f>
        <v>-0.0363</v>
      </c>
      <c r="L20" s="318">
        <v>21817</v>
      </c>
      <c r="M20" s="319">
        <v>22394</v>
      </c>
      <c r="N20" s="395">
        <f aca="true" t="shared" si="9" ref="N20:N25">L20-M20</f>
        <v>-577</v>
      </c>
      <c r="O20" s="395">
        <f aca="true" t="shared" si="10" ref="O20:O25">$F20*N20</f>
        <v>-28850</v>
      </c>
      <c r="P20" s="395">
        <f aca="true" t="shared" si="11" ref="P20:P25">O20/1000000</f>
        <v>-0.02885</v>
      </c>
      <c r="Q20" s="429"/>
    </row>
    <row r="21" spans="1:17" ht="13.5" customHeight="1">
      <c r="A21" s="152">
        <v>12</v>
      </c>
      <c r="B21" s="153" t="s">
        <v>183</v>
      </c>
      <c r="C21" s="154">
        <v>4865131</v>
      </c>
      <c r="D21" s="158" t="s">
        <v>12</v>
      </c>
      <c r="E21" s="246" t="s">
        <v>323</v>
      </c>
      <c r="F21" s="159">
        <v>75</v>
      </c>
      <c r="G21" s="318">
        <v>966129</v>
      </c>
      <c r="H21" s="319">
        <v>968195</v>
      </c>
      <c r="I21" s="441">
        <f t="shared" si="6"/>
        <v>-2066</v>
      </c>
      <c r="J21" s="441">
        <f t="shared" si="7"/>
        <v>-154950</v>
      </c>
      <c r="K21" s="441">
        <f t="shared" si="8"/>
        <v>-0.15495</v>
      </c>
      <c r="L21" s="318">
        <v>22526</v>
      </c>
      <c r="M21" s="319">
        <v>22881</v>
      </c>
      <c r="N21" s="264">
        <f t="shared" si="9"/>
        <v>-355</v>
      </c>
      <c r="O21" s="264">
        <f t="shared" si="10"/>
        <v>-26625</v>
      </c>
      <c r="P21" s="264">
        <f t="shared" si="11"/>
        <v>-0.026625</v>
      </c>
      <c r="Q21" s="429"/>
    </row>
    <row r="22" spans="1:17" ht="18" customHeight="1">
      <c r="A22" s="152">
        <v>13</v>
      </c>
      <c r="B22" s="156" t="s">
        <v>184</v>
      </c>
      <c r="C22" s="154">
        <v>4902512</v>
      </c>
      <c r="D22" s="158" t="s">
        <v>12</v>
      </c>
      <c r="E22" s="246" t="s">
        <v>323</v>
      </c>
      <c r="F22" s="159">
        <v>500</v>
      </c>
      <c r="G22" s="318">
        <v>997954</v>
      </c>
      <c r="H22" s="319">
        <v>998004</v>
      </c>
      <c r="I22" s="398">
        <f t="shared" si="6"/>
        <v>-50</v>
      </c>
      <c r="J22" s="398">
        <f t="shared" si="7"/>
        <v>-25000</v>
      </c>
      <c r="K22" s="398">
        <f t="shared" si="8"/>
        <v>-0.025</v>
      </c>
      <c r="L22" s="318">
        <v>5543</v>
      </c>
      <c r="M22" s="319">
        <v>5556</v>
      </c>
      <c r="N22" s="395">
        <f t="shared" si="9"/>
        <v>-13</v>
      </c>
      <c r="O22" s="395">
        <f t="shared" si="10"/>
        <v>-6500</v>
      </c>
      <c r="P22" s="395">
        <f t="shared" si="11"/>
        <v>-0.0065</v>
      </c>
      <c r="Q22" s="429"/>
    </row>
    <row r="23" spans="1:17" ht="18" customHeight="1">
      <c r="A23" s="152">
        <v>14</v>
      </c>
      <c r="B23" s="153" t="s">
        <v>185</v>
      </c>
      <c r="C23" s="154">
        <v>4865178</v>
      </c>
      <c r="D23" s="158" t="s">
        <v>12</v>
      </c>
      <c r="E23" s="246" t="s">
        <v>323</v>
      </c>
      <c r="F23" s="159">
        <v>375</v>
      </c>
      <c r="G23" s="318">
        <v>996089</v>
      </c>
      <c r="H23" s="319">
        <v>996132</v>
      </c>
      <c r="I23" s="398">
        <f t="shared" si="6"/>
        <v>-43</v>
      </c>
      <c r="J23" s="398">
        <f t="shared" si="7"/>
        <v>-16125</v>
      </c>
      <c r="K23" s="398">
        <f t="shared" si="8"/>
        <v>-0.016125</v>
      </c>
      <c r="L23" s="318">
        <v>7540</v>
      </c>
      <c r="M23" s="319">
        <v>7582</v>
      </c>
      <c r="N23" s="395">
        <f t="shared" si="9"/>
        <v>-42</v>
      </c>
      <c r="O23" s="395">
        <f t="shared" si="10"/>
        <v>-15750</v>
      </c>
      <c r="P23" s="395">
        <f t="shared" si="11"/>
        <v>-0.01575</v>
      </c>
      <c r="Q23" s="429"/>
    </row>
    <row r="24" spans="1:17" ht="18" customHeight="1">
      <c r="A24" s="152">
        <v>15</v>
      </c>
      <c r="B24" s="153" t="s">
        <v>186</v>
      </c>
      <c r="C24" s="154">
        <v>4865129</v>
      </c>
      <c r="D24" s="158" t="s">
        <v>12</v>
      </c>
      <c r="E24" s="246" t="s">
        <v>323</v>
      </c>
      <c r="F24" s="159">
        <v>100</v>
      </c>
      <c r="G24" s="318">
        <v>999717</v>
      </c>
      <c r="H24" s="319">
        <v>999717</v>
      </c>
      <c r="I24" s="398">
        <f>G24-H24</f>
        <v>0</v>
      </c>
      <c r="J24" s="398">
        <f>$F24*I24</f>
        <v>0</v>
      </c>
      <c r="K24" s="398">
        <f>J24/1000000</f>
        <v>0</v>
      </c>
      <c r="L24" s="318">
        <v>405</v>
      </c>
      <c r="M24" s="319">
        <v>405</v>
      </c>
      <c r="N24" s="395">
        <f>L24-M24</f>
        <v>0</v>
      </c>
      <c r="O24" s="395">
        <f>$F24*N24</f>
        <v>0</v>
      </c>
      <c r="P24" s="395">
        <f>O24/1000000</f>
        <v>0</v>
      </c>
      <c r="Q24" s="429"/>
    </row>
    <row r="25" spans="1:17" ht="18" customHeight="1">
      <c r="A25" s="152">
        <v>16</v>
      </c>
      <c r="B25" s="153" t="s">
        <v>187</v>
      </c>
      <c r="C25" s="154">
        <v>4865159</v>
      </c>
      <c r="D25" s="155" t="s">
        <v>12</v>
      </c>
      <c r="E25" s="246" t="s">
        <v>323</v>
      </c>
      <c r="F25" s="159">
        <v>75</v>
      </c>
      <c r="G25" s="318">
        <v>11265</v>
      </c>
      <c r="H25" s="319">
        <v>11265</v>
      </c>
      <c r="I25" s="398">
        <f t="shared" si="6"/>
        <v>0</v>
      </c>
      <c r="J25" s="398">
        <f t="shared" si="7"/>
        <v>0</v>
      </c>
      <c r="K25" s="398">
        <f t="shared" si="8"/>
        <v>0</v>
      </c>
      <c r="L25" s="318">
        <v>41331</v>
      </c>
      <c r="M25" s="319">
        <v>41331</v>
      </c>
      <c r="N25" s="395">
        <f t="shared" si="9"/>
        <v>0</v>
      </c>
      <c r="O25" s="395">
        <f t="shared" si="10"/>
        <v>0</v>
      </c>
      <c r="P25" s="395">
        <f t="shared" si="11"/>
        <v>0</v>
      </c>
      <c r="Q25" s="429"/>
    </row>
    <row r="26" spans="1:17" ht="18" customHeight="1">
      <c r="A26" s="152">
        <v>17</v>
      </c>
      <c r="B26" s="153" t="s">
        <v>188</v>
      </c>
      <c r="C26" s="154">
        <v>4865122</v>
      </c>
      <c r="D26" s="158" t="s">
        <v>12</v>
      </c>
      <c r="E26" s="246" t="s">
        <v>323</v>
      </c>
      <c r="F26" s="159">
        <v>100</v>
      </c>
      <c r="G26" s="318">
        <v>3227</v>
      </c>
      <c r="H26" s="319">
        <v>3830</v>
      </c>
      <c r="I26" s="398">
        <f>G26-H26</f>
        <v>-603</v>
      </c>
      <c r="J26" s="398">
        <f>$F26*I26</f>
        <v>-60300</v>
      </c>
      <c r="K26" s="398">
        <f>J26/1000000</f>
        <v>-0.0603</v>
      </c>
      <c r="L26" s="318">
        <v>1990</v>
      </c>
      <c r="M26" s="319">
        <v>2128</v>
      </c>
      <c r="N26" s="395">
        <f>L26-M26</f>
        <v>-138</v>
      </c>
      <c r="O26" s="395">
        <f>$F26*N26</f>
        <v>-13800</v>
      </c>
      <c r="P26" s="395">
        <f>O26/1000000</f>
        <v>-0.0138</v>
      </c>
      <c r="Q26" s="455"/>
    </row>
    <row r="27" spans="1:17" ht="18" customHeight="1">
      <c r="A27" s="152"/>
      <c r="B27" s="161" t="s">
        <v>189</v>
      </c>
      <c r="C27" s="154"/>
      <c r="D27" s="158"/>
      <c r="E27" s="246"/>
      <c r="F27" s="159"/>
      <c r="G27" s="318"/>
      <c r="H27" s="319"/>
      <c r="I27" s="398"/>
      <c r="J27" s="398"/>
      <c r="K27" s="398"/>
      <c r="L27" s="318"/>
      <c r="M27" s="319"/>
      <c r="N27" s="395"/>
      <c r="O27" s="395"/>
      <c r="P27" s="395"/>
      <c r="Q27" s="429"/>
    </row>
    <row r="28" spans="1:17" ht="18" customHeight="1">
      <c r="A28" s="152">
        <v>19</v>
      </c>
      <c r="B28" s="153" t="s">
        <v>190</v>
      </c>
      <c r="C28" s="154">
        <v>4864996</v>
      </c>
      <c r="D28" s="158" t="s">
        <v>12</v>
      </c>
      <c r="E28" s="246" t="s">
        <v>323</v>
      </c>
      <c r="F28" s="159">
        <v>1000</v>
      </c>
      <c r="G28" s="318">
        <v>998417</v>
      </c>
      <c r="H28" s="319">
        <v>999413</v>
      </c>
      <c r="I28" s="398">
        <f>G28-H28</f>
        <v>-996</v>
      </c>
      <c r="J28" s="398">
        <f>$F28*I28</f>
        <v>-996000</v>
      </c>
      <c r="K28" s="398">
        <f>J28/1000000</f>
        <v>-0.996</v>
      </c>
      <c r="L28" s="318">
        <v>281</v>
      </c>
      <c r="M28" s="319">
        <v>281</v>
      </c>
      <c r="N28" s="395">
        <f>L28-M28</f>
        <v>0</v>
      </c>
      <c r="O28" s="395">
        <f>$F28*N28</f>
        <v>0</v>
      </c>
      <c r="P28" s="395">
        <f>O28/1000000</f>
        <v>0</v>
      </c>
      <c r="Q28" s="429"/>
    </row>
    <row r="29" spans="1:17" ht="18" customHeight="1">
      <c r="A29" s="152">
        <v>20</v>
      </c>
      <c r="B29" s="153" t="s">
        <v>191</v>
      </c>
      <c r="C29" s="154">
        <v>4865000</v>
      </c>
      <c r="D29" s="158" t="s">
        <v>12</v>
      </c>
      <c r="E29" s="246" t="s">
        <v>323</v>
      </c>
      <c r="F29" s="159">
        <v>1000</v>
      </c>
      <c r="G29" s="318">
        <v>988773</v>
      </c>
      <c r="H29" s="319">
        <v>990614</v>
      </c>
      <c r="I29" s="398">
        <f>G29-H29</f>
        <v>-1841</v>
      </c>
      <c r="J29" s="398">
        <f>$F29*I29</f>
        <v>-1841000</v>
      </c>
      <c r="K29" s="398">
        <f>J29/1000000</f>
        <v>-1.841</v>
      </c>
      <c r="L29" s="318">
        <v>2709</v>
      </c>
      <c r="M29" s="319">
        <v>2709</v>
      </c>
      <c r="N29" s="395">
        <f>L29-M29</f>
        <v>0</v>
      </c>
      <c r="O29" s="395">
        <f>$F29*N29</f>
        <v>0</v>
      </c>
      <c r="P29" s="395">
        <f>O29/1000000</f>
        <v>0</v>
      </c>
      <c r="Q29" s="734"/>
    </row>
    <row r="30" spans="1:17" ht="18" customHeight="1">
      <c r="A30" s="152">
        <v>21</v>
      </c>
      <c r="B30" s="153" t="s">
        <v>192</v>
      </c>
      <c r="C30" s="154">
        <v>4865146</v>
      </c>
      <c r="D30" s="158" t="s">
        <v>12</v>
      </c>
      <c r="E30" s="246" t="s">
        <v>323</v>
      </c>
      <c r="F30" s="159">
        <v>2500</v>
      </c>
      <c r="G30" s="318">
        <v>999562</v>
      </c>
      <c r="H30" s="319">
        <v>999771</v>
      </c>
      <c r="I30" s="398">
        <f>G30-H30</f>
        <v>-209</v>
      </c>
      <c r="J30" s="398">
        <f>$F30*I30</f>
        <v>-522500</v>
      </c>
      <c r="K30" s="398">
        <f>J30/1000000</f>
        <v>-0.5225</v>
      </c>
      <c r="L30" s="318">
        <v>34</v>
      </c>
      <c r="M30" s="319">
        <v>34</v>
      </c>
      <c r="N30" s="395">
        <f>L30-M30</f>
        <v>0</v>
      </c>
      <c r="O30" s="395">
        <f>$F30*N30</f>
        <v>0</v>
      </c>
      <c r="P30" s="395">
        <f>O30/1000000</f>
        <v>0</v>
      </c>
      <c r="Q30" s="429"/>
    </row>
    <row r="31" spans="1:17" ht="18" customHeight="1">
      <c r="A31" s="152">
        <v>22</v>
      </c>
      <c r="B31" s="156" t="s">
        <v>193</v>
      </c>
      <c r="C31" s="154">
        <v>4864885</v>
      </c>
      <c r="D31" s="158" t="s">
        <v>12</v>
      </c>
      <c r="E31" s="246" t="s">
        <v>323</v>
      </c>
      <c r="F31" s="159">
        <v>2500</v>
      </c>
      <c r="G31" s="318">
        <v>997549</v>
      </c>
      <c r="H31" s="319">
        <v>997906</v>
      </c>
      <c r="I31" s="441">
        <f>G31-H31</f>
        <v>-357</v>
      </c>
      <c r="J31" s="441">
        <f>$F31*I31</f>
        <v>-892500</v>
      </c>
      <c r="K31" s="441">
        <f>J31/1000000</f>
        <v>-0.8925</v>
      </c>
      <c r="L31" s="318">
        <v>461</v>
      </c>
      <c r="M31" s="319">
        <v>461</v>
      </c>
      <c r="N31" s="264">
        <f>L31-M31</f>
        <v>0</v>
      </c>
      <c r="O31" s="264">
        <f>$F31*N31</f>
        <v>0</v>
      </c>
      <c r="P31" s="264">
        <f>O31/1000000</f>
        <v>0</v>
      </c>
      <c r="Q31" s="429"/>
    </row>
    <row r="32" spans="1:17" ht="18" customHeight="1">
      <c r="A32" s="152"/>
      <c r="B32" s="161"/>
      <c r="C32" s="154"/>
      <c r="D32" s="158"/>
      <c r="E32" s="246"/>
      <c r="F32" s="159"/>
      <c r="G32" s="318"/>
      <c r="H32" s="319"/>
      <c r="I32" s="398"/>
      <c r="J32" s="398"/>
      <c r="K32" s="577">
        <f>SUM(K28:K31)</f>
        <v>-4.252</v>
      </c>
      <c r="L32" s="318"/>
      <c r="M32" s="319"/>
      <c r="N32" s="395"/>
      <c r="O32" s="395"/>
      <c r="P32" s="578">
        <f>SUM(P28:P31)</f>
        <v>0</v>
      </c>
      <c r="Q32" s="429"/>
    </row>
    <row r="33" spans="1:17" ht="18" customHeight="1">
      <c r="A33" s="152"/>
      <c r="B33" s="160" t="s">
        <v>111</v>
      </c>
      <c r="C33" s="154"/>
      <c r="D33" s="155"/>
      <c r="E33" s="246"/>
      <c r="F33" s="159"/>
      <c r="G33" s="318"/>
      <c r="H33" s="319"/>
      <c r="I33" s="398"/>
      <c r="J33" s="398"/>
      <c r="K33" s="398"/>
      <c r="L33" s="318"/>
      <c r="M33" s="319"/>
      <c r="N33" s="395"/>
      <c r="O33" s="395"/>
      <c r="P33" s="395"/>
      <c r="Q33" s="429"/>
    </row>
    <row r="34" spans="1:17" ht="18" customHeight="1">
      <c r="A34" s="152">
        <v>23</v>
      </c>
      <c r="B34" s="653" t="s">
        <v>375</v>
      </c>
      <c r="C34" s="154">
        <v>4864955</v>
      </c>
      <c r="D34" s="153" t="s">
        <v>12</v>
      </c>
      <c r="E34" s="153" t="s">
        <v>323</v>
      </c>
      <c r="F34" s="159">
        <v>1000</v>
      </c>
      <c r="G34" s="318">
        <v>992437</v>
      </c>
      <c r="H34" s="319">
        <v>992848</v>
      </c>
      <c r="I34" s="398">
        <f>G34-H34</f>
        <v>-411</v>
      </c>
      <c r="J34" s="398">
        <f>$F34*I34</f>
        <v>-411000</v>
      </c>
      <c r="K34" s="398">
        <f>J34/1000000</f>
        <v>-0.411</v>
      </c>
      <c r="L34" s="318">
        <v>2284</v>
      </c>
      <c r="M34" s="319">
        <v>2284</v>
      </c>
      <c r="N34" s="395">
        <f>L34-M34</f>
        <v>0</v>
      </c>
      <c r="O34" s="395">
        <f>$F34*N34</f>
        <v>0</v>
      </c>
      <c r="P34" s="395">
        <f>O34/1000000</f>
        <v>0</v>
      </c>
      <c r="Q34" s="651"/>
    </row>
    <row r="35" spans="1:17" ht="18">
      <c r="A35" s="152">
        <v>24</v>
      </c>
      <c r="B35" s="153" t="s">
        <v>170</v>
      </c>
      <c r="C35" s="154">
        <v>4864820</v>
      </c>
      <c r="D35" s="158" t="s">
        <v>12</v>
      </c>
      <c r="E35" s="246" t="s">
        <v>323</v>
      </c>
      <c r="F35" s="159">
        <v>160</v>
      </c>
      <c r="G35" s="318">
        <v>5346</v>
      </c>
      <c r="H35" s="319">
        <v>6634</v>
      </c>
      <c r="I35" s="398">
        <f>G35-H35</f>
        <v>-1288</v>
      </c>
      <c r="J35" s="398">
        <f>$F35*I35</f>
        <v>-206080</v>
      </c>
      <c r="K35" s="398">
        <f>J35/1000000</f>
        <v>-0.20608</v>
      </c>
      <c r="L35" s="318">
        <v>32001</v>
      </c>
      <c r="M35" s="319">
        <v>32001</v>
      </c>
      <c r="N35" s="395">
        <f>L35-M35</f>
        <v>0</v>
      </c>
      <c r="O35" s="395">
        <f>$F35*N35</f>
        <v>0</v>
      </c>
      <c r="P35" s="395">
        <f>O35/1000000</f>
        <v>0</v>
      </c>
      <c r="Q35" s="426"/>
    </row>
    <row r="36" spans="1:17" ht="18" customHeight="1">
      <c r="A36" s="152">
        <v>25</v>
      </c>
      <c r="B36" s="156" t="s">
        <v>171</v>
      </c>
      <c r="C36" s="154">
        <v>4864811</v>
      </c>
      <c r="D36" s="158" t="s">
        <v>12</v>
      </c>
      <c r="E36" s="246" t="s">
        <v>323</v>
      </c>
      <c r="F36" s="159">
        <v>200</v>
      </c>
      <c r="G36" s="318">
        <v>3495</v>
      </c>
      <c r="H36" s="319">
        <v>3563</v>
      </c>
      <c r="I36" s="398">
        <f>G36-H36</f>
        <v>-68</v>
      </c>
      <c r="J36" s="398">
        <f>$F36*I36</f>
        <v>-13600</v>
      </c>
      <c r="K36" s="398">
        <f>J36/1000000</f>
        <v>-0.0136</v>
      </c>
      <c r="L36" s="318">
        <v>10963</v>
      </c>
      <c r="M36" s="319">
        <v>10964</v>
      </c>
      <c r="N36" s="395">
        <f>L36-M36</f>
        <v>-1</v>
      </c>
      <c r="O36" s="395">
        <f>$F36*N36</f>
        <v>-200</v>
      </c>
      <c r="P36" s="395">
        <f>O36/1000000</f>
        <v>-0.0002</v>
      </c>
      <c r="Q36" s="435"/>
    </row>
    <row r="37" spans="1:17" ht="18" customHeight="1">
      <c r="A37" s="152">
        <v>26</v>
      </c>
      <c r="B37" s="156" t="s">
        <v>383</v>
      </c>
      <c r="C37" s="154">
        <v>4864961</v>
      </c>
      <c r="D37" s="158" t="s">
        <v>12</v>
      </c>
      <c r="E37" s="246" t="s">
        <v>323</v>
      </c>
      <c r="F37" s="159">
        <v>1000</v>
      </c>
      <c r="G37" s="318">
        <v>975277</v>
      </c>
      <c r="H37" s="319">
        <v>976295</v>
      </c>
      <c r="I37" s="441">
        <f>G37-H37</f>
        <v>-1018</v>
      </c>
      <c r="J37" s="441">
        <f>$F37*I37</f>
        <v>-1018000</v>
      </c>
      <c r="K37" s="441">
        <f>J37/1000000</f>
        <v>-1.018</v>
      </c>
      <c r="L37" s="318">
        <v>999295</v>
      </c>
      <c r="M37" s="319">
        <v>999295</v>
      </c>
      <c r="N37" s="264">
        <f>L37-M37</f>
        <v>0</v>
      </c>
      <c r="O37" s="264">
        <f>$F37*N37</f>
        <v>0</v>
      </c>
      <c r="P37" s="264">
        <f>O37/1000000</f>
        <v>0</v>
      </c>
      <c r="Q37" s="426"/>
    </row>
    <row r="38" spans="1:17" ht="18" customHeight="1">
      <c r="A38" s="152"/>
      <c r="B38" s="161" t="s">
        <v>175</v>
      </c>
      <c r="C38" s="154"/>
      <c r="D38" s="158"/>
      <c r="E38" s="246"/>
      <c r="F38" s="159"/>
      <c r="G38" s="318"/>
      <c r="H38" s="319"/>
      <c r="I38" s="398"/>
      <c r="J38" s="398"/>
      <c r="K38" s="398"/>
      <c r="L38" s="318"/>
      <c r="M38" s="319"/>
      <c r="N38" s="395"/>
      <c r="O38" s="395"/>
      <c r="P38" s="395"/>
      <c r="Q38" s="456"/>
    </row>
    <row r="39" spans="1:17" ht="17.25" customHeight="1">
      <c r="A39" s="152">
        <v>27</v>
      </c>
      <c r="B39" s="153" t="s">
        <v>374</v>
      </c>
      <c r="C39" s="154">
        <v>4864892</v>
      </c>
      <c r="D39" s="158" t="s">
        <v>12</v>
      </c>
      <c r="E39" s="246" t="s">
        <v>323</v>
      </c>
      <c r="F39" s="159">
        <v>-500</v>
      </c>
      <c r="G39" s="263">
        <v>998664</v>
      </c>
      <c r="H39" s="264">
        <v>998664</v>
      </c>
      <c r="I39" s="424">
        <f>G39-H39</f>
        <v>0</v>
      </c>
      <c r="J39" s="424">
        <f>$F39*I39</f>
        <v>0</v>
      </c>
      <c r="K39" s="424">
        <f>J39/1000000</f>
        <v>0</v>
      </c>
      <c r="L39" s="263">
        <v>16617</v>
      </c>
      <c r="M39" s="264">
        <v>16617</v>
      </c>
      <c r="N39" s="270">
        <f>L39-M39</f>
        <v>0</v>
      </c>
      <c r="O39" s="270">
        <f>$F39*N39</f>
        <v>0</v>
      </c>
      <c r="P39" s="270">
        <f>O39/1000000</f>
        <v>0</v>
      </c>
      <c r="Q39" s="453"/>
    </row>
    <row r="40" spans="1:17" ht="17.25" customHeight="1">
      <c r="A40" s="152"/>
      <c r="B40" s="153"/>
      <c r="C40" s="154">
        <v>4865154</v>
      </c>
      <c r="D40" s="158" t="s">
        <v>12</v>
      </c>
      <c r="E40" s="246" t="s">
        <v>323</v>
      </c>
      <c r="F40" s="154">
        <v>-625</v>
      </c>
      <c r="G40" s="318">
        <v>0</v>
      </c>
      <c r="H40" s="319">
        <v>0</v>
      </c>
      <c r="I40" s="270">
        <f>G40-H40</f>
        <v>0</v>
      </c>
      <c r="J40" s="270">
        <v>0</v>
      </c>
      <c r="K40" s="270">
        <f>J40/1000000</f>
        <v>0</v>
      </c>
      <c r="L40" s="318">
        <v>0</v>
      </c>
      <c r="M40" s="319">
        <v>0</v>
      </c>
      <c r="N40" s="270">
        <f>L40-M40</f>
        <v>0</v>
      </c>
      <c r="O40" s="270">
        <f>$F40*N40</f>
        <v>0</v>
      </c>
      <c r="P40" s="270">
        <f>O40/1000000</f>
        <v>0</v>
      </c>
      <c r="Q40" s="453" t="s">
        <v>486</v>
      </c>
    </row>
    <row r="41" spans="1:17" ht="17.25" customHeight="1">
      <c r="A41" s="152">
        <v>28</v>
      </c>
      <c r="B41" s="153" t="s">
        <v>377</v>
      </c>
      <c r="C41" s="154">
        <v>4865114</v>
      </c>
      <c r="D41" s="158" t="s">
        <v>12</v>
      </c>
      <c r="E41" s="246" t="s">
        <v>323</v>
      </c>
      <c r="F41" s="155">
        <v>-833.33</v>
      </c>
      <c r="G41" s="318">
        <v>0</v>
      </c>
      <c r="H41" s="319">
        <v>0</v>
      </c>
      <c r="I41" s="441">
        <f>G41-H41</f>
        <v>0</v>
      </c>
      <c r="J41" s="441">
        <f>$F41*I41</f>
        <v>0</v>
      </c>
      <c r="K41" s="441">
        <f>J41/1000000</f>
        <v>0</v>
      </c>
      <c r="L41" s="318">
        <v>0</v>
      </c>
      <c r="M41" s="319">
        <v>0</v>
      </c>
      <c r="N41" s="264">
        <f>L41-M41</f>
        <v>0</v>
      </c>
      <c r="O41" s="264">
        <f>$F41*N41</f>
        <v>0</v>
      </c>
      <c r="P41" s="264">
        <f>O41/1000000</f>
        <v>0</v>
      </c>
      <c r="Q41" s="453"/>
    </row>
    <row r="42" spans="1:17" ht="17.25" customHeight="1">
      <c r="A42" s="152">
        <v>29</v>
      </c>
      <c r="B42" s="153" t="s">
        <v>111</v>
      </c>
      <c r="C42" s="154">
        <v>4902508</v>
      </c>
      <c r="D42" s="158" t="s">
        <v>12</v>
      </c>
      <c r="E42" s="246" t="s">
        <v>323</v>
      </c>
      <c r="F42" s="155">
        <v>-833.33</v>
      </c>
      <c r="G42" s="318">
        <v>999904</v>
      </c>
      <c r="H42" s="319">
        <v>999904</v>
      </c>
      <c r="I42" s="398">
        <f>G42-H42</f>
        <v>0</v>
      </c>
      <c r="J42" s="398">
        <f>$F42*I42</f>
        <v>0</v>
      </c>
      <c r="K42" s="398">
        <f>J42/1000000</f>
        <v>0</v>
      </c>
      <c r="L42" s="318">
        <v>999569</v>
      </c>
      <c r="M42" s="319">
        <v>999569</v>
      </c>
      <c r="N42" s="395">
        <f>L42-M42</f>
        <v>0</v>
      </c>
      <c r="O42" s="395">
        <f>$F42*N42</f>
        <v>0</v>
      </c>
      <c r="P42" s="395">
        <f>O42/1000000</f>
        <v>0</v>
      </c>
      <c r="Q42" s="456"/>
    </row>
    <row r="43" spans="1:17" ht="16.5" customHeight="1" thickBot="1">
      <c r="A43" s="152"/>
      <c r="B43" s="423"/>
      <c r="C43" s="423"/>
      <c r="D43" s="423"/>
      <c r="E43" s="423"/>
      <c r="F43" s="167"/>
      <c r="G43" s="168"/>
      <c r="H43" s="423"/>
      <c r="I43" s="423"/>
      <c r="J43" s="423"/>
      <c r="K43" s="167"/>
      <c r="L43" s="168"/>
      <c r="M43" s="423"/>
      <c r="N43" s="423"/>
      <c r="O43" s="423"/>
      <c r="P43" s="167"/>
      <c r="Q43" s="168"/>
    </row>
    <row r="44" spans="1:17" ht="18" customHeight="1" thickTop="1">
      <c r="A44" s="151"/>
      <c r="B44" s="153"/>
      <c r="C44" s="154"/>
      <c r="D44" s="155"/>
      <c r="E44" s="246"/>
      <c r="F44" s="154"/>
      <c r="G44" s="154"/>
      <c r="H44" s="374"/>
      <c r="I44" s="374"/>
      <c r="J44" s="374"/>
      <c r="K44" s="374"/>
      <c r="L44" s="468"/>
      <c r="M44" s="374"/>
      <c r="N44" s="374"/>
      <c r="O44" s="374"/>
      <c r="P44" s="374"/>
      <c r="Q44" s="436"/>
    </row>
    <row r="45" spans="1:17" ht="21" customHeight="1" thickBot="1">
      <c r="A45" s="171"/>
      <c r="B45" s="376"/>
      <c r="C45" s="165"/>
      <c r="D45" s="166"/>
      <c r="E45" s="164"/>
      <c r="F45" s="165"/>
      <c r="G45" s="165"/>
      <c r="H45" s="469"/>
      <c r="I45" s="469"/>
      <c r="J45" s="469"/>
      <c r="K45" s="469"/>
      <c r="L45" s="469"/>
      <c r="M45" s="469"/>
      <c r="N45" s="469"/>
      <c r="O45" s="469"/>
      <c r="P45" s="469"/>
      <c r="Q45" s="470" t="str">
        <f>NDPL!Q1</f>
        <v>NOVEMBER-2021</v>
      </c>
    </row>
    <row r="46" spans="1:17" ht="21.75" customHeight="1" thickTop="1">
      <c r="A46" s="149"/>
      <c r="B46" s="379" t="s">
        <v>325</v>
      </c>
      <c r="C46" s="154"/>
      <c r="D46" s="155"/>
      <c r="E46" s="246"/>
      <c r="F46" s="154"/>
      <c r="G46" s="380"/>
      <c r="H46" s="374"/>
      <c r="I46" s="374"/>
      <c r="J46" s="374"/>
      <c r="K46" s="374"/>
      <c r="L46" s="380"/>
      <c r="M46" s="374"/>
      <c r="N46" s="374"/>
      <c r="O46" s="374"/>
      <c r="P46" s="471"/>
      <c r="Q46" s="472"/>
    </row>
    <row r="47" spans="1:17" ht="21" customHeight="1">
      <c r="A47" s="152"/>
      <c r="B47" s="422" t="s">
        <v>367</v>
      </c>
      <c r="C47" s="154"/>
      <c r="D47" s="155"/>
      <c r="E47" s="246"/>
      <c r="F47" s="154"/>
      <c r="G47" s="99"/>
      <c r="H47" s="374"/>
      <c r="I47" s="374"/>
      <c r="J47" s="374"/>
      <c r="K47" s="374"/>
      <c r="L47" s="99"/>
      <c r="M47" s="374"/>
      <c r="N47" s="374"/>
      <c r="O47" s="374"/>
      <c r="P47" s="374"/>
      <c r="Q47" s="473"/>
    </row>
    <row r="48" spans="1:17" ht="18">
      <c r="A48" s="152">
        <v>30</v>
      </c>
      <c r="B48" s="153" t="s">
        <v>368</v>
      </c>
      <c r="C48" s="154">
        <v>4864910</v>
      </c>
      <c r="D48" s="158" t="s">
        <v>12</v>
      </c>
      <c r="E48" s="246" t="s">
        <v>323</v>
      </c>
      <c r="F48" s="154">
        <v>-1000</v>
      </c>
      <c r="G48" s="318">
        <v>996379</v>
      </c>
      <c r="H48" s="319">
        <v>996306</v>
      </c>
      <c r="I48" s="398">
        <f>G48-H48</f>
        <v>73</v>
      </c>
      <c r="J48" s="398">
        <f>$F48*I48</f>
        <v>-73000</v>
      </c>
      <c r="K48" s="398">
        <f>J48/1000000</f>
        <v>-0.073</v>
      </c>
      <c r="L48" s="318">
        <v>989799</v>
      </c>
      <c r="M48" s="319">
        <v>989799</v>
      </c>
      <c r="N48" s="395">
        <f>L48-M48</f>
        <v>0</v>
      </c>
      <c r="O48" s="395">
        <f>$F48*N48</f>
        <v>0</v>
      </c>
      <c r="P48" s="395">
        <f>O48/1000000</f>
        <v>0</v>
      </c>
      <c r="Q48" s="474"/>
    </row>
    <row r="49" spans="1:17" ht="18">
      <c r="A49" s="152">
        <v>31</v>
      </c>
      <c r="B49" s="153" t="s">
        <v>379</v>
      </c>
      <c r="C49" s="154">
        <v>4864940</v>
      </c>
      <c r="D49" s="158" t="s">
        <v>12</v>
      </c>
      <c r="E49" s="246" t="s">
        <v>323</v>
      </c>
      <c r="F49" s="154">
        <v>-1000</v>
      </c>
      <c r="G49" s="318">
        <v>997767</v>
      </c>
      <c r="H49" s="319">
        <v>997545</v>
      </c>
      <c r="I49" s="270">
        <f>G49-H49</f>
        <v>222</v>
      </c>
      <c r="J49" s="270">
        <f>$F49*I49</f>
        <v>-222000</v>
      </c>
      <c r="K49" s="270">
        <f>J49/1000000</f>
        <v>-0.222</v>
      </c>
      <c r="L49" s="318">
        <v>995612</v>
      </c>
      <c r="M49" s="319">
        <v>995612</v>
      </c>
      <c r="N49" s="270">
        <f>L49-M49</f>
        <v>0</v>
      </c>
      <c r="O49" s="270">
        <f>$F49*N49</f>
        <v>0</v>
      </c>
      <c r="P49" s="270">
        <f>O49/1000000</f>
        <v>0</v>
      </c>
      <c r="Q49" s="474"/>
    </row>
    <row r="50" spans="1:17" ht="18">
      <c r="A50" s="152"/>
      <c r="B50" s="422" t="s">
        <v>371</v>
      </c>
      <c r="C50" s="154"/>
      <c r="D50" s="158"/>
      <c r="E50" s="246"/>
      <c r="F50" s="154"/>
      <c r="G50" s="318"/>
      <c r="H50" s="319"/>
      <c r="I50" s="395"/>
      <c r="J50" s="395"/>
      <c r="K50" s="395"/>
      <c r="L50" s="318"/>
      <c r="M50" s="319"/>
      <c r="N50" s="395"/>
      <c r="O50" s="395"/>
      <c r="P50" s="395"/>
      <c r="Q50" s="474"/>
    </row>
    <row r="51" spans="1:17" ht="18">
      <c r="A51" s="152">
        <v>32</v>
      </c>
      <c r="B51" s="153" t="s">
        <v>368</v>
      </c>
      <c r="C51" s="154">
        <v>4864891</v>
      </c>
      <c r="D51" s="158" t="s">
        <v>12</v>
      </c>
      <c r="E51" s="246" t="s">
        <v>323</v>
      </c>
      <c r="F51" s="154">
        <v>-2000</v>
      </c>
      <c r="G51" s="318">
        <v>997802</v>
      </c>
      <c r="H51" s="319">
        <v>997727</v>
      </c>
      <c r="I51" s="395">
        <f>G51-H51</f>
        <v>75</v>
      </c>
      <c r="J51" s="395">
        <f>$F51*I51</f>
        <v>-150000</v>
      </c>
      <c r="K51" s="395">
        <f>J51/1000000</f>
        <v>-0.15</v>
      </c>
      <c r="L51" s="318">
        <v>996394</v>
      </c>
      <c r="M51" s="319">
        <v>996394</v>
      </c>
      <c r="N51" s="395">
        <f>L51-M51</f>
        <v>0</v>
      </c>
      <c r="O51" s="395">
        <f>$F51*N51</f>
        <v>0</v>
      </c>
      <c r="P51" s="395">
        <f>O51/1000000</f>
        <v>0</v>
      </c>
      <c r="Q51" s="474"/>
    </row>
    <row r="52" spans="1:17" ht="18">
      <c r="A52" s="152">
        <v>33</v>
      </c>
      <c r="B52" s="153" t="s">
        <v>379</v>
      </c>
      <c r="C52" s="154">
        <v>4864912</v>
      </c>
      <c r="D52" s="158" t="s">
        <v>12</v>
      </c>
      <c r="E52" s="246" t="s">
        <v>323</v>
      </c>
      <c r="F52" s="154">
        <v>-1000</v>
      </c>
      <c r="G52" s="318">
        <v>999490</v>
      </c>
      <c r="H52" s="319">
        <v>999353</v>
      </c>
      <c r="I52" s="395">
        <f>G52-H52</f>
        <v>137</v>
      </c>
      <c r="J52" s="395">
        <f>$F52*I52</f>
        <v>-137000</v>
      </c>
      <c r="K52" s="395">
        <f>J52/1000000</f>
        <v>-0.137</v>
      </c>
      <c r="L52" s="318">
        <v>995019</v>
      </c>
      <c r="M52" s="319">
        <v>995019</v>
      </c>
      <c r="N52" s="395">
        <f>L52-M52</f>
        <v>0</v>
      </c>
      <c r="O52" s="395">
        <f>$F52*N52</f>
        <v>0</v>
      </c>
      <c r="P52" s="395">
        <f>O52/1000000</f>
        <v>0</v>
      </c>
      <c r="Q52" s="474"/>
    </row>
    <row r="53" spans="1:17" ht="18" customHeight="1">
      <c r="A53" s="152"/>
      <c r="B53" s="160" t="s">
        <v>176</v>
      </c>
      <c r="C53" s="154"/>
      <c r="D53" s="155"/>
      <c r="E53" s="246"/>
      <c r="F53" s="159"/>
      <c r="G53" s="318"/>
      <c r="H53" s="319"/>
      <c r="I53" s="374"/>
      <c r="J53" s="374"/>
      <c r="K53" s="374"/>
      <c r="L53" s="318"/>
      <c r="M53" s="319"/>
      <c r="N53" s="374"/>
      <c r="O53" s="374"/>
      <c r="P53" s="374"/>
      <c r="Q53" s="429"/>
    </row>
    <row r="54" spans="1:17" ht="18">
      <c r="A54" s="152">
        <v>34</v>
      </c>
      <c r="B54" s="306" t="s">
        <v>460</v>
      </c>
      <c r="C54" s="306">
        <v>4864850</v>
      </c>
      <c r="D54" s="158" t="s">
        <v>12</v>
      </c>
      <c r="E54" s="246" t="s">
        <v>323</v>
      </c>
      <c r="F54" s="159">
        <v>625</v>
      </c>
      <c r="G54" s="318">
        <v>239</v>
      </c>
      <c r="H54" s="319">
        <v>239</v>
      </c>
      <c r="I54" s="395">
        <f>G54-H54</f>
        <v>0</v>
      </c>
      <c r="J54" s="395">
        <f>$F54*I54</f>
        <v>0</v>
      </c>
      <c r="K54" s="395">
        <f>J54/1000000</f>
        <v>0</v>
      </c>
      <c r="L54" s="318">
        <v>1284</v>
      </c>
      <c r="M54" s="319">
        <v>1284</v>
      </c>
      <c r="N54" s="395">
        <f>L54-M54</f>
        <v>0</v>
      </c>
      <c r="O54" s="395">
        <f>$F54*N54</f>
        <v>0</v>
      </c>
      <c r="P54" s="395">
        <f>O54/1000000</f>
        <v>0</v>
      </c>
      <c r="Q54" s="429"/>
    </row>
    <row r="55" spans="1:17" ht="17.25" customHeight="1">
      <c r="A55" s="152"/>
      <c r="B55" s="160" t="s">
        <v>159</v>
      </c>
      <c r="C55" s="154"/>
      <c r="D55" s="158"/>
      <c r="E55" s="246"/>
      <c r="F55" s="159"/>
      <c r="G55" s="318"/>
      <c r="H55" s="319"/>
      <c r="I55" s="395"/>
      <c r="J55" s="395"/>
      <c r="K55" s="395"/>
      <c r="L55" s="318"/>
      <c r="M55" s="319"/>
      <c r="N55" s="395"/>
      <c r="O55" s="395"/>
      <c r="P55" s="395"/>
      <c r="Q55" s="429"/>
    </row>
    <row r="56" spans="1:17" ht="18" customHeight="1">
      <c r="A56" s="152">
        <v>35</v>
      </c>
      <c r="B56" s="153" t="s">
        <v>172</v>
      </c>
      <c r="C56" s="154">
        <v>4865093</v>
      </c>
      <c r="D56" s="158" t="s">
        <v>12</v>
      </c>
      <c r="E56" s="246" t="s">
        <v>323</v>
      </c>
      <c r="F56" s="159">
        <v>100</v>
      </c>
      <c r="G56" s="318">
        <v>102959</v>
      </c>
      <c r="H56" s="319">
        <v>103044</v>
      </c>
      <c r="I56" s="270">
        <f>G56-H56</f>
        <v>-85</v>
      </c>
      <c r="J56" s="270">
        <f>$F56*I56</f>
        <v>-8500</v>
      </c>
      <c r="K56" s="270">
        <f>J56/1000000</f>
        <v>-0.0085</v>
      </c>
      <c r="L56" s="318">
        <v>76419</v>
      </c>
      <c r="M56" s="319">
        <v>76424</v>
      </c>
      <c r="N56" s="270">
        <f>L56-M56</f>
        <v>-5</v>
      </c>
      <c r="O56" s="270">
        <f>$F56*N56</f>
        <v>-500</v>
      </c>
      <c r="P56" s="270">
        <f>O56/1000000</f>
        <v>-0.0005</v>
      </c>
      <c r="Q56" s="455" t="s">
        <v>494</v>
      </c>
    </row>
    <row r="57" spans="1:17" ht="18" customHeight="1">
      <c r="A57" s="152"/>
      <c r="B57" s="153"/>
      <c r="C57" s="154">
        <v>4902535</v>
      </c>
      <c r="D57" s="158" t="s">
        <v>12</v>
      </c>
      <c r="E57" s="246" t="s">
        <v>323</v>
      </c>
      <c r="F57" s="159">
        <v>100</v>
      </c>
      <c r="G57" s="318">
        <v>24890</v>
      </c>
      <c r="H57" s="319">
        <v>24898</v>
      </c>
      <c r="I57" s="270">
        <f>G57-H57</f>
        <v>-8</v>
      </c>
      <c r="J57" s="270">
        <f>$F57*I57</f>
        <v>-800</v>
      </c>
      <c r="K57" s="270">
        <f>J57/1000000</f>
        <v>-0.0008</v>
      </c>
      <c r="L57" s="318">
        <v>5005</v>
      </c>
      <c r="M57" s="319">
        <v>5019</v>
      </c>
      <c r="N57" s="270">
        <f>L57-M57</f>
        <v>-14</v>
      </c>
      <c r="O57" s="270">
        <f>$F57*N57</f>
        <v>-1400</v>
      </c>
      <c r="P57" s="270">
        <f>O57/1000000</f>
        <v>-0.0014</v>
      </c>
      <c r="Q57" s="455" t="s">
        <v>492</v>
      </c>
    </row>
    <row r="58" spans="1:17" ht="19.5" customHeight="1">
      <c r="A58" s="152">
        <v>36</v>
      </c>
      <c r="B58" s="156" t="s">
        <v>173</v>
      </c>
      <c r="C58" s="154">
        <v>4902544</v>
      </c>
      <c r="D58" s="158" t="s">
        <v>12</v>
      </c>
      <c r="E58" s="246" t="s">
        <v>323</v>
      </c>
      <c r="F58" s="159">
        <v>100</v>
      </c>
      <c r="G58" s="318">
        <v>4021</v>
      </c>
      <c r="H58" s="319">
        <v>4266</v>
      </c>
      <c r="I58" s="270">
        <f>G58-H58</f>
        <v>-245</v>
      </c>
      <c r="J58" s="270">
        <f>$F58*I58</f>
        <v>-24500</v>
      </c>
      <c r="K58" s="270">
        <f>J58/1000000</f>
        <v>-0.0245</v>
      </c>
      <c r="L58" s="318">
        <v>1593</v>
      </c>
      <c r="M58" s="319">
        <v>1594</v>
      </c>
      <c r="N58" s="270">
        <f>L58-M58</f>
        <v>-1</v>
      </c>
      <c r="O58" s="270">
        <f>$F58*N58</f>
        <v>-100</v>
      </c>
      <c r="P58" s="270">
        <f>O58/1000000</f>
        <v>-0.0001</v>
      </c>
      <c r="Q58" s="429"/>
    </row>
    <row r="59" spans="1:17" ht="22.5" customHeight="1">
      <c r="A59" s="152">
        <v>37</v>
      </c>
      <c r="B59" s="162" t="s">
        <v>194</v>
      </c>
      <c r="C59" s="154">
        <v>5269199</v>
      </c>
      <c r="D59" s="158" t="s">
        <v>12</v>
      </c>
      <c r="E59" s="246" t="s">
        <v>323</v>
      </c>
      <c r="F59" s="159">
        <v>100</v>
      </c>
      <c r="G59" s="318">
        <v>853</v>
      </c>
      <c r="H59" s="319">
        <v>2287</v>
      </c>
      <c r="I59" s="424">
        <f>G59-H59</f>
        <v>-1434</v>
      </c>
      <c r="J59" s="424">
        <f>$F59*I59</f>
        <v>-143400</v>
      </c>
      <c r="K59" s="424">
        <f>J59/1000000</f>
        <v>-0.1434</v>
      </c>
      <c r="L59" s="318">
        <v>70842</v>
      </c>
      <c r="M59" s="319">
        <v>70842</v>
      </c>
      <c r="N59" s="424">
        <f>L59-M59</f>
        <v>0</v>
      </c>
      <c r="O59" s="424">
        <f>$F59*N59</f>
        <v>0</v>
      </c>
      <c r="P59" s="424">
        <f>O59/1000000</f>
        <v>0</v>
      </c>
      <c r="Q59" s="579"/>
    </row>
    <row r="60" spans="1:17" ht="19.5" customHeight="1">
      <c r="A60" s="152"/>
      <c r="B60" s="160" t="s">
        <v>165</v>
      </c>
      <c r="C60" s="154"/>
      <c r="D60" s="158"/>
      <c r="E60" s="155"/>
      <c r="F60" s="159"/>
      <c r="G60" s="318"/>
      <c r="H60" s="319"/>
      <c r="I60" s="395"/>
      <c r="J60" s="395"/>
      <c r="K60" s="395"/>
      <c r="L60" s="318"/>
      <c r="M60" s="319"/>
      <c r="N60" s="395"/>
      <c r="O60" s="395"/>
      <c r="P60" s="395"/>
      <c r="Q60" s="429"/>
    </row>
    <row r="61" spans="1:17" s="87" customFormat="1" ht="13.5" thickBot="1">
      <c r="A61" s="163">
        <v>38</v>
      </c>
      <c r="B61" s="423" t="s">
        <v>166</v>
      </c>
      <c r="C61" s="165">
        <v>4865151</v>
      </c>
      <c r="D61" s="736" t="s">
        <v>12</v>
      </c>
      <c r="E61" s="164" t="s">
        <v>323</v>
      </c>
      <c r="F61" s="171">
        <v>500</v>
      </c>
      <c r="G61" s="806">
        <v>21988</v>
      </c>
      <c r="H61" s="807">
        <v>21863</v>
      </c>
      <c r="I61" s="171">
        <f>G61-H61</f>
        <v>125</v>
      </c>
      <c r="J61" s="171">
        <f>$F61*I61</f>
        <v>62500</v>
      </c>
      <c r="K61" s="171">
        <f>J61/1000000</f>
        <v>0.0625</v>
      </c>
      <c r="L61" s="806">
        <v>4979</v>
      </c>
      <c r="M61" s="807">
        <v>4974</v>
      </c>
      <c r="N61" s="171">
        <f>L61-M61</f>
        <v>5</v>
      </c>
      <c r="O61" s="171">
        <f>$F61*N61</f>
        <v>2500</v>
      </c>
      <c r="P61" s="171">
        <f>O61/1000000</f>
        <v>0.0025</v>
      </c>
      <c r="Q61" s="737"/>
    </row>
    <row r="62" spans="1:23" s="458" customFormat="1" ht="15.75" customHeight="1" thickBot="1" thickTop="1">
      <c r="A62" s="163"/>
      <c r="B62" s="423"/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1"/>
      <c r="P62" s="461"/>
      <c r="Q62" s="461"/>
      <c r="R62" s="248"/>
      <c r="S62" s="248"/>
      <c r="T62" s="248"/>
      <c r="U62" s="461"/>
      <c r="V62" s="461"/>
      <c r="W62" s="461"/>
    </row>
    <row r="63" spans="1:20" ht="15.75" customHeight="1" thickTop="1">
      <c r="A63" s="475"/>
      <c r="B63" s="475"/>
      <c r="C63" s="475"/>
      <c r="D63" s="475"/>
      <c r="E63" s="475"/>
      <c r="F63" s="475"/>
      <c r="G63" s="475"/>
      <c r="H63" s="475"/>
      <c r="I63" s="475"/>
      <c r="J63" s="475"/>
      <c r="K63" s="475"/>
      <c r="L63" s="475"/>
      <c r="M63" s="475"/>
      <c r="N63" s="475"/>
      <c r="O63" s="475"/>
      <c r="P63" s="475"/>
      <c r="Q63" s="87"/>
      <c r="R63" s="87"/>
      <c r="S63" s="87"/>
      <c r="T63" s="87"/>
    </row>
    <row r="64" spans="1:20" ht="24" thickBot="1">
      <c r="A64" s="372" t="s">
        <v>341</v>
      </c>
      <c r="G64" s="458"/>
      <c r="H64" s="458"/>
      <c r="I64" s="44" t="s">
        <v>372</v>
      </c>
      <c r="J64" s="458"/>
      <c r="K64" s="458"/>
      <c r="L64" s="458"/>
      <c r="M64" s="458"/>
      <c r="N64" s="44" t="s">
        <v>373</v>
      </c>
      <c r="O64" s="458"/>
      <c r="P64" s="458"/>
      <c r="R64" s="87"/>
      <c r="S64" s="87"/>
      <c r="T64" s="87"/>
    </row>
    <row r="65" spans="1:20" ht="39.75" thickBot="1" thickTop="1">
      <c r="A65" s="476" t="s">
        <v>8</v>
      </c>
      <c r="B65" s="477" t="s">
        <v>9</v>
      </c>
      <c r="C65" s="478" t="s">
        <v>1</v>
      </c>
      <c r="D65" s="478" t="s">
        <v>2</v>
      </c>
      <c r="E65" s="478" t="s">
        <v>3</v>
      </c>
      <c r="F65" s="478" t="s">
        <v>10</v>
      </c>
      <c r="G65" s="476" t="str">
        <f>G5</f>
        <v>FINAL READING 30/11/2021</v>
      </c>
      <c r="H65" s="478" t="str">
        <f>H5</f>
        <v>INTIAL READING 01/11/2021</v>
      </c>
      <c r="I65" s="478" t="s">
        <v>4</v>
      </c>
      <c r="J65" s="478" t="s">
        <v>5</v>
      </c>
      <c r="K65" s="478" t="s">
        <v>6</v>
      </c>
      <c r="L65" s="476" t="str">
        <f>G65</f>
        <v>FINAL READING 30/11/2021</v>
      </c>
      <c r="M65" s="478" t="str">
        <f>H65</f>
        <v>INTIAL READING 01/11/2021</v>
      </c>
      <c r="N65" s="478" t="s">
        <v>4</v>
      </c>
      <c r="O65" s="478" t="s">
        <v>5</v>
      </c>
      <c r="P65" s="478" t="s">
        <v>6</v>
      </c>
      <c r="Q65" s="479" t="s">
        <v>286</v>
      </c>
      <c r="R65" s="87"/>
      <c r="S65" s="87"/>
      <c r="T65" s="87"/>
    </row>
    <row r="66" spans="1:20" ht="15.75" customHeight="1" thickTop="1">
      <c r="A66" s="480"/>
      <c r="B66" s="422" t="s">
        <v>367</v>
      </c>
      <c r="C66" s="481"/>
      <c r="D66" s="481"/>
      <c r="E66" s="481"/>
      <c r="F66" s="482"/>
      <c r="G66" s="481"/>
      <c r="H66" s="481"/>
      <c r="I66" s="481"/>
      <c r="J66" s="481"/>
      <c r="K66" s="482"/>
      <c r="L66" s="481"/>
      <c r="M66" s="481"/>
      <c r="N66" s="481"/>
      <c r="O66" s="481"/>
      <c r="P66" s="481"/>
      <c r="Q66" s="483"/>
      <c r="R66" s="87"/>
      <c r="S66" s="87"/>
      <c r="T66" s="87"/>
    </row>
    <row r="67" spans="1:20" ht="15.75" customHeight="1">
      <c r="A67" s="152">
        <v>1</v>
      </c>
      <c r="B67" s="153" t="s">
        <v>413</v>
      </c>
      <c r="C67" s="154">
        <v>5295127</v>
      </c>
      <c r="D67" s="325" t="s">
        <v>12</v>
      </c>
      <c r="E67" s="306" t="s">
        <v>323</v>
      </c>
      <c r="F67" s="159">
        <v>-100</v>
      </c>
      <c r="G67" s="318">
        <v>500866</v>
      </c>
      <c r="H67" s="319">
        <v>500006</v>
      </c>
      <c r="I67" s="319">
        <f>G67-H67</f>
        <v>860</v>
      </c>
      <c r="J67" s="319">
        <f>$F67*I67</f>
        <v>-86000</v>
      </c>
      <c r="K67" s="319">
        <f>J67/1000000</f>
        <v>-0.086</v>
      </c>
      <c r="L67" s="318">
        <v>85812</v>
      </c>
      <c r="M67" s="319">
        <v>85812</v>
      </c>
      <c r="N67" s="319">
        <f>L67-M67</f>
        <v>0</v>
      </c>
      <c r="O67" s="319">
        <f>$F67*N67</f>
        <v>0</v>
      </c>
      <c r="P67" s="320">
        <f>O67/1000000</f>
        <v>0</v>
      </c>
      <c r="Q67" s="439" t="s">
        <v>493</v>
      </c>
      <c r="R67" s="87"/>
      <c r="S67" s="87"/>
      <c r="T67" s="87"/>
    </row>
    <row r="68" spans="1:20" ht="15.75" customHeight="1">
      <c r="A68" s="152"/>
      <c r="B68" s="153"/>
      <c r="C68" s="154"/>
      <c r="D68" s="325"/>
      <c r="E68" s="306"/>
      <c r="F68" s="159"/>
      <c r="G68" s="318"/>
      <c r="H68" s="319"/>
      <c r="I68" s="319"/>
      <c r="J68" s="319"/>
      <c r="K68" s="319">
        <v>-0.021</v>
      </c>
      <c r="L68" s="318"/>
      <c r="M68" s="319"/>
      <c r="N68" s="319"/>
      <c r="O68" s="319"/>
      <c r="P68" s="320"/>
      <c r="Q68" s="439" t="s">
        <v>498</v>
      </c>
      <c r="R68" s="87"/>
      <c r="S68" s="87"/>
      <c r="T68" s="87"/>
    </row>
    <row r="69" spans="1:20" ht="15.75" customHeight="1">
      <c r="A69" s="152"/>
      <c r="B69" s="153"/>
      <c r="C69" s="154">
        <v>4864839</v>
      </c>
      <c r="D69" s="325" t="s">
        <v>12</v>
      </c>
      <c r="E69" s="306" t="s">
        <v>323</v>
      </c>
      <c r="F69" s="159">
        <v>-1000</v>
      </c>
      <c r="G69" s="318">
        <v>157</v>
      </c>
      <c r="H69" s="319">
        <v>0</v>
      </c>
      <c r="I69" s="319">
        <f>G69-H69</f>
        <v>157</v>
      </c>
      <c r="J69" s="319">
        <f>$F69*I69</f>
        <v>-157000</v>
      </c>
      <c r="K69" s="319">
        <f>J69/1000000</f>
        <v>-0.157</v>
      </c>
      <c r="L69" s="318">
        <v>0</v>
      </c>
      <c r="M69" s="319">
        <v>0</v>
      </c>
      <c r="N69" s="319">
        <f>L69-M69</f>
        <v>0</v>
      </c>
      <c r="O69" s="319">
        <f>$F69*N69</f>
        <v>0</v>
      </c>
      <c r="P69" s="320">
        <f>O69/1000000</f>
        <v>0</v>
      </c>
      <c r="Q69" s="439" t="s">
        <v>495</v>
      </c>
      <c r="R69" s="87"/>
      <c r="S69" s="87"/>
      <c r="T69" s="87"/>
    </row>
    <row r="70" spans="1:20" ht="15.75" customHeight="1">
      <c r="A70" s="152">
        <v>2</v>
      </c>
      <c r="B70" s="153" t="s">
        <v>416</v>
      </c>
      <c r="C70" s="154">
        <v>5128400</v>
      </c>
      <c r="D70" s="325" t="s">
        <v>12</v>
      </c>
      <c r="E70" s="306" t="s">
        <v>323</v>
      </c>
      <c r="F70" s="159">
        <v>-1000</v>
      </c>
      <c r="G70" s="318">
        <v>1611</v>
      </c>
      <c r="H70" s="319">
        <v>1725</v>
      </c>
      <c r="I70" s="319">
        <f>G70-H70</f>
        <v>-114</v>
      </c>
      <c r="J70" s="319">
        <f>$F70*I70</f>
        <v>114000</v>
      </c>
      <c r="K70" s="319">
        <f>J70/1000000</f>
        <v>0.114</v>
      </c>
      <c r="L70" s="318">
        <v>1570</v>
      </c>
      <c r="M70" s="319">
        <v>1570</v>
      </c>
      <c r="N70" s="319">
        <f>L70-M70</f>
        <v>0</v>
      </c>
      <c r="O70" s="319">
        <f>$F70*N70</f>
        <v>0</v>
      </c>
      <c r="P70" s="320">
        <f>O70/1000000</f>
        <v>0</v>
      </c>
      <c r="Q70" s="439" t="s">
        <v>493</v>
      </c>
      <c r="R70" s="87"/>
      <c r="S70" s="87"/>
      <c r="T70" s="87"/>
    </row>
    <row r="71" spans="1:20" ht="15.75" customHeight="1">
      <c r="A71" s="152"/>
      <c r="B71" s="153"/>
      <c r="C71" s="154">
        <v>4864872</v>
      </c>
      <c r="D71" s="325" t="s">
        <v>12</v>
      </c>
      <c r="E71" s="306" t="s">
        <v>323</v>
      </c>
      <c r="F71" s="159">
        <v>-1000</v>
      </c>
      <c r="G71" s="318">
        <v>999943</v>
      </c>
      <c r="H71" s="319">
        <v>1000000</v>
      </c>
      <c r="I71" s="319">
        <f>G71-H71</f>
        <v>-57</v>
      </c>
      <c r="J71" s="319">
        <f>$F71*I71</f>
        <v>57000</v>
      </c>
      <c r="K71" s="319">
        <f>J71/1000000</f>
        <v>0.057</v>
      </c>
      <c r="L71" s="318">
        <v>0</v>
      </c>
      <c r="M71" s="319">
        <v>0</v>
      </c>
      <c r="N71" s="319">
        <f>L71-M71</f>
        <v>0</v>
      </c>
      <c r="O71" s="319">
        <f>$F71*N71</f>
        <v>0</v>
      </c>
      <c r="P71" s="320">
        <f>O71/1000000</f>
        <v>0</v>
      </c>
      <c r="Q71" s="439" t="s">
        <v>485</v>
      </c>
      <c r="R71" s="87"/>
      <c r="S71" s="87"/>
      <c r="T71" s="87"/>
    </row>
    <row r="72" spans="1:20" ht="15.75" customHeight="1">
      <c r="A72" s="484"/>
      <c r="B72" s="296" t="s">
        <v>338</v>
      </c>
      <c r="C72" s="313"/>
      <c r="D72" s="325"/>
      <c r="E72" s="306"/>
      <c r="F72" s="159"/>
      <c r="G72" s="318"/>
      <c r="H72" s="319"/>
      <c r="I72" s="156"/>
      <c r="J72" s="156"/>
      <c r="K72" s="156"/>
      <c r="L72" s="318"/>
      <c r="M72" s="319"/>
      <c r="N72" s="156"/>
      <c r="O72" s="156"/>
      <c r="P72" s="156"/>
      <c r="Q72" s="439"/>
      <c r="R72" s="87"/>
      <c r="S72" s="87"/>
      <c r="T72" s="87"/>
    </row>
    <row r="73" spans="1:20" ht="15.75" customHeight="1">
      <c r="A73" s="152">
        <v>3</v>
      </c>
      <c r="B73" s="153" t="s">
        <v>339</v>
      </c>
      <c r="C73" s="154">
        <v>4902555</v>
      </c>
      <c r="D73" s="325" t="s">
        <v>12</v>
      </c>
      <c r="E73" s="306" t="s">
        <v>323</v>
      </c>
      <c r="F73" s="159">
        <v>-75</v>
      </c>
      <c r="G73" s="318">
        <v>10747</v>
      </c>
      <c r="H73" s="319">
        <v>10808</v>
      </c>
      <c r="I73" s="264">
        <f>G73-H73</f>
        <v>-61</v>
      </c>
      <c r="J73" s="264">
        <f>$F73*I73</f>
        <v>4575</v>
      </c>
      <c r="K73" s="264">
        <f>J73/1000000</f>
        <v>0.004575</v>
      </c>
      <c r="L73" s="318">
        <v>25922</v>
      </c>
      <c r="M73" s="319">
        <v>25923</v>
      </c>
      <c r="N73" s="264">
        <f>L73-M73</f>
        <v>-1</v>
      </c>
      <c r="O73" s="264">
        <f>$F73*N73</f>
        <v>75</v>
      </c>
      <c r="P73" s="264">
        <f>O73/1000000</f>
        <v>7.5E-05</v>
      </c>
      <c r="Q73" s="439"/>
      <c r="R73" s="87"/>
      <c r="S73" s="87"/>
      <c r="T73" s="87"/>
    </row>
    <row r="74" spans="1:23" s="458" customFormat="1" ht="15.75" customHeight="1" thickBot="1">
      <c r="A74" s="163">
        <v>4</v>
      </c>
      <c r="B74" s="423" t="s">
        <v>340</v>
      </c>
      <c r="C74" s="165">
        <v>4902581</v>
      </c>
      <c r="D74" s="736" t="s">
        <v>12</v>
      </c>
      <c r="E74" s="166" t="s">
        <v>323</v>
      </c>
      <c r="F74" s="171">
        <v>-100</v>
      </c>
      <c r="G74" s="808">
        <v>5398</v>
      </c>
      <c r="H74" s="809">
        <v>5313</v>
      </c>
      <c r="I74" s="810">
        <f>G74-H74</f>
        <v>85</v>
      </c>
      <c r="J74" s="810">
        <f>$F74*I74</f>
        <v>-8500</v>
      </c>
      <c r="K74" s="810">
        <f>J74/1000000</f>
        <v>-0.0085</v>
      </c>
      <c r="L74" s="808">
        <v>19146</v>
      </c>
      <c r="M74" s="809">
        <v>19144</v>
      </c>
      <c r="N74" s="810">
        <f>L74-M74</f>
        <v>2</v>
      </c>
      <c r="O74" s="810">
        <f>$F74*N74</f>
        <v>-200</v>
      </c>
      <c r="P74" s="810">
        <f>O74/1000000</f>
        <v>-0.0002</v>
      </c>
      <c r="Q74" s="737"/>
      <c r="R74" s="248"/>
      <c r="S74" s="248"/>
      <c r="T74" s="248"/>
      <c r="U74" s="461"/>
      <c r="V74" s="461"/>
      <c r="W74" s="461"/>
    </row>
    <row r="75" spans="1:20" ht="15.75" customHeight="1" thickTop="1">
      <c r="A75" s="475"/>
      <c r="B75" s="475"/>
      <c r="C75" s="475"/>
      <c r="D75" s="475"/>
      <c r="E75" s="475"/>
      <c r="F75" s="475"/>
      <c r="G75" s="475"/>
      <c r="H75" s="475"/>
      <c r="I75" s="475"/>
      <c r="J75" s="475"/>
      <c r="K75" s="475"/>
      <c r="L75" s="475"/>
      <c r="M75" s="475"/>
      <c r="N75" s="475"/>
      <c r="O75" s="475"/>
      <c r="P75" s="475"/>
      <c r="Q75" s="87"/>
      <c r="R75" s="87"/>
      <c r="S75" s="87"/>
      <c r="T75" s="87"/>
    </row>
    <row r="76" spans="1:20" ht="15.75" customHeight="1">
      <c r="A76" s="475"/>
      <c r="B76" s="475"/>
      <c r="C76" s="475"/>
      <c r="D76" s="475"/>
      <c r="E76" s="475"/>
      <c r="F76" s="475"/>
      <c r="G76" s="475"/>
      <c r="H76" s="475"/>
      <c r="I76" s="475"/>
      <c r="J76" s="475"/>
      <c r="K76" s="475"/>
      <c r="L76" s="475"/>
      <c r="M76" s="475"/>
      <c r="N76" s="475"/>
      <c r="O76" s="475"/>
      <c r="P76" s="475"/>
      <c r="Q76" s="87"/>
      <c r="R76" s="87"/>
      <c r="S76" s="87"/>
      <c r="T76" s="87"/>
    </row>
    <row r="77" spans="1:16" ht="25.5" customHeight="1">
      <c r="A77" s="169" t="s">
        <v>315</v>
      </c>
      <c r="B77" s="466"/>
      <c r="C77" s="74"/>
      <c r="D77" s="466"/>
      <c r="E77" s="466"/>
      <c r="F77" s="466"/>
      <c r="G77" s="466"/>
      <c r="H77" s="466"/>
      <c r="I77" s="466"/>
      <c r="J77" s="466"/>
      <c r="K77" s="580">
        <f>SUM(K9:K62)+SUM(K67:K76)-K32</f>
        <v>-8.315047190000001</v>
      </c>
      <c r="L77" s="581"/>
      <c r="M77" s="581"/>
      <c r="N77" s="581"/>
      <c r="O77" s="581"/>
      <c r="P77" s="580">
        <f>SUM(P9:P62)+SUM(P67:P76)-P32</f>
        <v>-0.11655</v>
      </c>
    </row>
    <row r="78" spans="1:16" ht="12.75">
      <c r="A78" s="466"/>
      <c r="B78" s="466"/>
      <c r="C78" s="466"/>
      <c r="D78" s="466"/>
      <c r="E78" s="466"/>
      <c r="F78" s="466"/>
      <c r="G78" s="466"/>
      <c r="H78" s="466"/>
      <c r="I78" s="466"/>
      <c r="J78" s="466"/>
      <c r="K78" s="466"/>
      <c r="L78" s="466"/>
      <c r="M78" s="466"/>
      <c r="N78" s="466"/>
      <c r="O78" s="466"/>
      <c r="P78" s="466"/>
    </row>
    <row r="79" spans="1:16" ht="9.75" customHeight="1">
      <c r="A79" s="466"/>
      <c r="B79" s="466"/>
      <c r="C79" s="466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</row>
    <row r="80" spans="1:16" ht="12.75" hidden="1">
      <c r="A80" s="466"/>
      <c r="B80" s="466"/>
      <c r="C80" s="466"/>
      <c r="D80" s="466"/>
      <c r="E80" s="466"/>
      <c r="F80" s="466"/>
      <c r="G80" s="466"/>
      <c r="H80" s="466"/>
      <c r="I80" s="466"/>
      <c r="J80" s="466"/>
      <c r="K80" s="466"/>
      <c r="L80" s="466"/>
      <c r="M80" s="466"/>
      <c r="N80" s="466"/>
      <c r="O80" s="466"/>
      <c r="P80" s="466"/>
    </row>
    <row r="81" spans="1:16" ht="23.25" customHeight="1" thickBot="1">
      <c r="A81" s="466"/>
      <c r="B81" s="466"/>
      <c r="C81" s="582"/>
      <c r="D81" s="466"/>
      <c r="E81" s="466"/>
      <c r="F81" s="466"/>
      <c r="G81" s="466"/>
      <c r="H81" s="466"/>
      <c r="I81" s="466"/>
      <c r="J81" s="583"/>
      <c r="K81" s="528" t="s">
        <v>316</v>
      </c>
      <c r="L81" s="466"/>
      <c r="M81" s="466"/>
      <c r="N81" s="466"/>
      <c r="O81" s="466"/>
      <c r="P81" s="528" t="s">
        <v>317</v>
      </c>
    </row>
    <row r="82" spans="1:17" ht="20.25">
      <c r="A82" s="584"/>
      <c r="B82" s="585"/>
      <c r="C82" s="169"/>
      <c r="D82" s="516"/>
      <c r="E82" s="516"/>
      <c r="F82" s="516"/>
      <c r="G82" s="516"/>
      <c r="H82" s="516"/>
      <c r="I82" s="516"/>
      <c r="J82" s="586"/>
      <c r="K82" s="585"/>
      <c r="L82" s="585"/>
      <c r="M82" s="585"/>
      <c r="N82" s="585"/>
      <c r="O82" s="585"/>
      <c r="P82" s="585"/>
      <c r="Q82" s="517"/>
    </row>
    <row r="83" spans="1:17" ht="20.25">
      <c r="A83" s="234"/>
      <c r="B83" s="169" t="s">
        <v>313</v>
      </c>
      <c r="C83" s="169"/>
      <c r="D83" s="587"/>
      <c r="E83" s="587"/>
      <c r="F83" s="587"/>
      <c r="G83" s="587"/>
      <c r="H83" s="587"/>
      <c r="I83" s="587"/>
      <c r="J83" s="587"/>
      <c r="K83" s="588">
        <f>K77</f>
        <v>-8.315047190000001</v>
      </c>
      <c r="L83" s="589"/>
      <c r="M83" s="589"/>
      <c r="N83" s="589"/>
      <c r="O83" s="589"/>
      <c r="P83" s="588">
        <f>P77</f>
        <v>-0.11655</v>
      </c>
      <c r="Q83" s="518"/>
    </row>
    <row r="84" spans="1:17" ht="20.25">
      <c r="A84" s="234"/>
      <c r="B84" s="169"/>
      <c r="C84" s="169"/>
      <c r="D84" s="587"/>
      <c r="E84" s="587"/>
      <c r="F84" s="587"/>
      <c r="G84" s="587"/>
      <c r="H84" s="587"/>
      <c r="I84" s="590"/>
      <c r="J84" s="55"/>
      <c r="K84" s="575"/>
      <c r="L84" s="575"/>
      <c r="M84" s="575"/>
      <c r="N84" s="575"/>
      <c r="O84" s="575"/>
      <c r="P84" s="575"/>
      <c r="Q84" s="518"/>
    </row>
    <row r="85" spans="1:17" ht="20.25">
      <c r="A85" s="234"/>
      <c r="B85" s="169" t="s">
        <v>306</v>
      </c>
      <c r="C85" s="169"/>
      <c r="D85" s="587"/>
      <c r="E85" s="587"/>
      <c r="F85" s="587"/>
      <c r="G85" s="587"/>
      <c r="H85" s="587"/>
      <c r="I85" s="587"/>
      <c r="J85" s="587"/>
      <c r="K85" s="588">
        <f>'STEPPED UP GENCO'!K43</f>
        <v>-0.9565350758249102</v>
      </c>
      <c r="L85" s="588"/>
      <c r="M85" s="588"/>
      <c r="N85" s="588"/>
      <c r="O85" s="588"/>
      <c r="P85" s="588">
        <f>'STEPPED UP GENCO'!P43</f>
        <v>-0.000587595</v>
      </c>
      <c r="Q85" s="518"/>
    </row>
    <row r="86" spans="1:17" ht="20.25">
      <c r="A86" s="234"/>
      <c r="B86" s="169"/>
      <c r="C86" s="169"/>
      <c r="D86" s="591"/>
      <c r="E86" s="591"/>
      <c r="F86" s="591"/>
      <c r="G86" s="591"/>
      <c r="H86" s="591"/>
      <c r="I86" s="592"/>
      <c r="J86" s="593"/>
      <c r="K86" s="458"/>
      <c r="L86" s="458"/>
      <c r="M86" s="458"/>
      <c r="N86" s="458"/>
      <c r="O86" s="458"/>
      <c r="P86" s="458"/>
      <c r="Q86" s="518"/>
    </row>
    <row r="87" spans="1:17" ht="20.25">
      <c r="A87" s="234"/>
      <c r="B87" s="169" t="s">
        <v>314</v>
      </c>
      <c r="C87" s="169"/>
      <c r="D87" s="458"/>
      <c r="E87" s="458"/>
      <c r="F87" s="458"/>
      <c r="G87" s="458"/>
      <c r="H87" s="458"/>
      <c r="I87" s="458"/>
      <c r="J87" s="458"/>
      <c r="K87" s="277">
        <f>SUM(K83:K86)</f>
        <v>-9.271582265824911</v>
      </c>
      <c r="L87" s="458"/>
      <c r="M87" s="458"/>
      <c r="N87" s="458"/>
      <c r="O87" s="458"/>
      <c r="P87" s="594">
        <f>SUM(P83:P86)</f>
        <v>-0.117137595</v>
      </c>
      <c r="Q87" s="518"/>
    </row>
    <row r="88" spans="1:17" ht="20.25">
      <c r="A88" s="542"/>
      <c r="B88" s="458"/>
      <c r="C88" s="169"/>
      <c r="D88" s="458"/>
      <c r="E88" s="458"/>
      <c r="F88" s="458"/>
      <c r="G88" s="458"/>
      <c r="H88" s="458"/>
      <c r="I88" s="458"/>
      <c r="J88" s="458"/>
      <c r="K88" s="458"/>
      <c r="L88" s="458"/>
      <c r="M88" s="458"/>
      <c r="N88" s="458"/>
      <c r="O88" s="458"/>
      <c r="P88" s="458"/>
      <c r="Q88" s="518"/>
    </row>
    <row r="89" spans="1:17" ht="13.5" thickBot="1">
      <c r="A89" s="543"/>
      <c r="B89" s="519"/>
      <c r="C89" s="519"/>
      <c r="D89" s="519"/>
      <c r="E89" s="519"/>
      <c r="F89" s="519"/>
      <c r="G89" s="519"/>
      <c r="H89" s="519"/>
      <c r="I89" s="519"/>
      <c r="J89" s="519"/>
      <c r="K89" s="519"/>
      <c r="L89" s="519"/>
      <c r="M89" s="519"/>
      <c r="N89" s="519"/>
      <c r="O89" s="519"/>
      <c r="P89" s="519"/>
      <c r="Q89" s="52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4">
      <selection activeCell="Q26" sqref="Q26"/>
    </sheetView>
  </sheetViews>
  <sheetFormatPr defaultColWidth="9.140625" defaultRowHeight="12.75"/>
  <cols>
    <col min="1" max="1" width="4.7109375" style="425" customWidth="1"/>
    <col min="2" max="2" width="26.7109375" style="425" customWidth="1"/>
    <col min="3" max="3" width="18.57421875" style="425" customWidth="1"/>
    <col min="4" max="4" width="12.8515625" style="425" customWidth="1"/>
    <col min="5" max="5" width="22.140625" style="425" customWidth="1"/>
    <col min="6" max="6" width="14.421875" style="425" customWidth="1"/>
    <col min="7" max="7" width="15.57421875" style="425" customWidth="1"/>
    <col min="8" max="8" width="15.28125" style="425" customWidth="1"/>
    <col min="9" max="9" width="15.00390625" style="425" customWidth="1"/>
    <col min="10" max="10" width="16.7109375" style="425" customWidth="1"/>
    <col min="11" max="11" width="16.57421875" style="425" customWidth="1"/>
    <col min="12" max="12" width="17.140625" style="425" customWidth="1"/>
    <col min="13" max="13" width="14.7109375" style="425" customWidth="1"/>
    <col min="14" max="14" width="15.7109375" style="425" customWidth="1"/>
    <col min="15" max="15" width="18.28125" style="425" customWidth="1"/>
    <col min="16" max="16" width="17.140625" style="425" customWidth="1"/>
    <col min="17" max="17" width="22.00390625" style="425" customWidth="1"/>
    <col min="18" max="16384" width="9.140625" style="425" customWidth="1"/>
  </cols>
  <sheetData>
    <row r="1" ht="26.25" customHeight="1">
      <c r="A1" s="1" t="s">
        <v>216</v>
      </c>
    </row>
    <row r="2" spans="1:17" ht="23.25" customHeight="1">
      <c r="A2" s="2" t="s">
        <v>217</v>
      </c>
      <c r="P2" s="595" t="str">
        <f>NDPL!Q1</f>
        <v>NOVEMBER-2021</v>
      </c>
      <c r="Q2" s="595"/>
    </row>
    <row r="3" ht="23.25">
      <c r="A3" s="175" t="s">
        <v>197</v>
      </c>
    </row>
    <row r="4" spans="1:16" ht="24" thickBot="1">
      <c r="A4" s="3"/>
      <c r="G4" s="458"/>
      <c r="H4" s="458"/>
      <c r="I4" s="44" t="s">
        <v>372</v>
      </c>
      <c r="J4" s="458"/>
      <c r="K4" s="458"/>
      <c r="L4" s="458"/>
      <c r="M4" s="458"/>
      <c r="N4" s="44" t="s">
        <v>373</v>
      </c>
      <c r="O4" s="458"/>
      <c r="P4" s="458"/>
    </row>
    <row r="5" spans="1:17" ht="51.7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30/11/2021</v>
      </c>
      <c r="H5" s="478" t="str">
        <f>NDPL!H5</f>
        <v>INTIAL READING 01/11/2021</v>
      </c>
      <c r="I5" s="478" t="s">
        <v>4</v>
      </c>
      <c r="J5" s="478" t="s">
        <v>5</v>
      </c>
      <c r="K5" s="478" t="s">
        <v>6</v>
      </c>
      <c r="L5" s="476" t="str">
        <f>NDPL!G5</f>
        <v>FINAL READING 30/11/2021</v>
      </c>
      <c r="M5" s="478" t="str">
        <f>NDPL!H5</f>
        <v>INTIAL READING 01/11/2021</v>
      </c>
      <c r="N5" s="478" t="s">
        <v>4</v>
      </c>
      <c r="O5" s="478" t="s">
        <v>5</v>
      </c>
      <c r="P5" s="478" t="s">
        <v>6</v>
      </c>
      <c r="Q5" s="479" t="s">
        <v>286</v>
      </c>
    </row>
    <row r="6" ht="14.25" thickBot="1" thickTop="1"/>
    <row r="7" spans="1:17" ht="24" customHeight="1" thickTop="1">
      <c r="A7" s="389" t="s">
        <v>211</v>
      </c>
      <c r="B7" s="56"/>
      <c r="C7" s="57"/>
      <c r="D7" s="57"/>
      <c r="E7" s="57"/>
      <c r="F7" s="57"/>
      <c r="G7" s="574"/>
      <c r="H7" s="572"/>
      <c r="I7" s="572"/>
      <c r="J7" s="572"/>
      <c r="K7" s="596"/>
      <c r="L7" s="597"/>
      <c r="M7" s="468"/>
      <c r="N7" s="572"/>
      <c r="O7" s="572"/>
      <c r="P7" s="598"/>
      <c r="Q7" s="505"/>
    </row>
    <row r="8" spans="1:17" ht="24" customHeight="1">
      <c r="A8" s="599" t="s">
        <v>198</v>
      </c>
      <c r="B8" s="84"/>
      <c r="C8" s="84"/>
      <c r="D8" s="84"/>
      <c r="E8" s="84"/>
      <c r="F8" s="84"/>
      <c r="G8" s="98"/>
      <c r="H8" s="575"/>
      <c r="I8" s="374"/>
      <c r="J8" s="374"/>
      <c r="K8" s="600"/>
      <c r="L8" s="375"/>
      <c r="M8" s="374"/>
      <c r="N8" s="374"/>
      <c r="O8" s="374"/>
      <c r="P8" s="601"/>
      <c r="Q8" s="429"/>
    </row>
    <row r="9" spans="1:17" ht="24" customHeight="1">
      <c r="A9" s="602" t="s">
        <v>199</v>
      </c>
      <c r="B9" s="84"/>
      <c r="C9" s="84"/>
      <c r="D9" s="84"/>
      <c r="E9" s="84"/>
      <c r="F9" s="84"/>
      <c r="G9" s="98"/>
      <c r="H9" s="575"/>
      <c r="I9" s="374"/>
      <c r="J9" s="374"/>
      <c r="K9" s="600"/>
      <c r="L9" s="375"/>
      <c r="M9" s="374"/>
      <c r="N9" s="374"/>
      <c r="O9" s="374"/>
      <c r="P9" s="601"/>
      <c r="Q9" s="429"/>
    </row>
    <row r="10" spans="1:17" ht="24" customHeight="1">
      <c r="A10" s="254">
        <v>1</v>
      </c>
      <c r="B10" s="256" t="s">
        <v>213</v>
      </c>
      <c r="C10" s="388">
        <v>5128430</v>
      </c>
      <c r="D10" s="258" t="s">
        <v>12</v>
      </c>
      <c r="E10" s="257" t="s">
        <v>323</v>
      </c>
      <c r="F10" s="258">
        <v>200</v>
      </c>
      <c r="G10" s="318">
        <v>4058</v>
      </c>
      <c r="H10" s="319">
        <v>4058</v>
      </c>
      <c r="I10" s="301">
        <f>G10-H10</f>
        <v>0</v>
      </c>
      <c r="J10" s="301">
        <f>$F10*I10</f>
        <v>0</v>
      </c>
      <c r="K10" s="301">
        <f>J10/1000000</f>
        <v>0</v>
      </c>
      <c r="L10" s="318">
        <v>77437</v>
      </c>
      <c r="M10" s="319">
        <v>77437</v>
      </c>
      <c r="N10" s="301">
        <f>L10-M10</f>
        <v>0</v>
      </c>
      <c r="O10" s="301">
        <f>$F10*N10</f>
        <v>0</v>
      </c>
      <c r="P10" s="301">
        <f>O10/1000000</f>
        <v>0</v>
      </c>
      <c r="Q10" s="429"/>
    </row>
    <row r="11" spans="1:17" ht="24" customHeight="1">
      <c r="A11" s="254">
        <v>2</v>
      </c>
      <c r="B11" s="256" t="s">
        <v>214</v>
      </c>
      <c r="C11" s="388">
        <v>4864819</v>
      </c>
      <c r="D11" s="258" t="s">
        <v>12</v>
      </c>
      <c r="E11" s="257" t="s">
        <v>323</v>
      </c>
      <c r="F11" s="258">
        <v>160</v>
      </c>
      <c r="G11" s="318">
        <v>998927</v>
      </c>
      <c r="H11" s="319">
        <v>1001708</v>
      </c>
      <c r="I11" s="301">
        <f aca="true" t="shared" si="0" ref="I11:I30">G11-H11</f>
        <v>-2781</v>
      </c>
      <c r="J11" s="301">
        <f aca="true" t="shared" si="1" ref="J11:J30">$F11*I11</f>
        <v>-444960</v>
      </c>
      <c r="K11" s="301">
        <f aca="true" t="shared" si="2" ref="K11:K30">J11/1000000</f>
        <v>-0.44496</v>
      </c>
      <c r="L11" s="318">
        <v>30570</v>
      </c>
      <c r="M11" s="319">
        <v>30570</v>
      </c>
      <c r="N11" s="301">
        <f aca="true" t="shared" si="3" ref="N11:N30">L11-M11</f>
        <v>0</v>
      </c>
      <c r="O11" s="301">
        <f aca="true" t="shared" si="4" ref="O11:O30">$F11*N11</f>
        <v>0</v>
      </c>
      <c r="P11" s="301">
        <f aca="true" t="shared" si="5" ref="P11:P30">O11/1000000</f>
        <v>0</v>
      </c>
      <c r="Q11" s="429"/>
    </row>
    <row r="12" spans="1:17" ht="24" customHeight="1">
      <c r="A12" s="254">
        <v>3</v>
      </c>
      <c r="B12" s="256" t="s">
        <v>200</v>
      </c>
      <c r="C12" s="388">
        <v>4864846</v>
      </c>
      <c r="D12" s="258" t="s">
        <v>12</v>
      </c>
      <c r="E12" s="257" t="s">
        <v>323</v>
      </c>
      <c r="F12" s="258">
        <v>1000</v>
      </c>
      <c r="G12" s="318">
        <v>4644</v>
      </c>
      <c r="H12" s="319">
        <v>4698</v>
      </c>
      <c r="I12" s="301">
        <f t="shared" si="0"/>
        <v>-54</v>
      </c>
      <c r="J12" s="301">
        <f t="shared" si="1"/>
        <v>-54000</v>
      </c>
      <c r="K12" s="301">
        <f t="shared" si="2"/>
        <v>-0.054</v>
      </c>
      <c r="L12" s="318">
        <v>59190</v>
      </c>
      <c r="M12" s="319">
        <v>59190</v>
      </c>
      <c r="N12" s="301">
        <f t="shared" si="3"/>
        <v>0</v>
      </c>
      <c r="O12" s="301">
        <f t="shared" si="4"/>
        <v>0</v>
      </c>
      <c r="P12" s="301">
        <f t="shared" si="5"/>
        <v>0</v>
      </c>
      <c r="Q12" s="429"/>
    </row>
    <row r="13" spans="1:17" ht="24" customHeight="1">
      <c r="A13" s="254">
        <v>4</v>
      </c>
      <c r="B13" s="256" t="s">
        <v>201</v>
      </c>
      <c r="C13" s="388">
        <v>4864918</v>
      </c>
      <c r="D13" s="258" t="s">
        <v>12</v>
      </c>
      <c r="E13" s="257" t="s">
        <v>323</v>
      </c>
      <c r="F13" s="258">
        <v>400</v>
      </c>
      <c r="G13" s="318">
        <v>45</v>
      </c>
      <c r="H13" s="319">
        <v>187</v>
      </c>
      <c r="I13" s="301">
        <f t="shared" si="0"/>
        <v>-142</v>
      </c>
      <c r="J13" s="301">
        <f t="shared" si="1"/>
        <v>-56800</v>
      </c>
      <c r="K13" s="301">
        <f t="shared" si="2"/>
        <v>-0.0568</v>
      </c>
      <c r="L13" s="318">
        <v>19469</v>
      </c>
      <c r="M13" s="319">
        <v>19469</v>
      </c>
      <c r="N13" s="301">
        <f t="shared" si="3"/>
        <v>0</v>
      </c>
      <c r="O13" s="301">
        <f t="shared" si="4"/>
        <v>0</v>
      </c>
      <c r="P13" s="301">
        <f t="shared" si="5"/>
        <v>0</v>
      </c>
      <c r="Q13" s="429"/>
    </row>
    <row r="14" spans="1:17" ht="24" customHeight="1">
      <c r="A14" s="254">
        <v>5</v>
      </c>
      <c r="B14" s="256" t="s">
        <v>381</v>
      </c>
      <c r="C14" s="388">
        <v>4864894</v>
      </c>
      <c r="D14" s="258" t="s">
        <v>12</v>
      </c>
      <c r="E14" s="257" t="s">
        <v>323</v>
      </c>
      <c r="F14" s="258">
        <v>800</v>
      </c>
      <c r="G14" s="318">
        <v>999560</v>
      </c>
      <c r="H14" s="319">
        <v>999602</v>
      </c>
      <c r="I14" s="301">
        <f t="shared" si="0"/>
        <v>-42</v>
      </c>
      <c r="J14" s="301">
        <f t="shared" si="1"/>
        <v>-33600</v>
      </c>
      <c r="K14" s="301">
        <f t="shared" si="2"/>
        <v>-0.0336</v>
      </c>
      <c r="L14" s="318">
        <v>724</v>
      </c>
      <c r="M14" s="319">
        <v>724</v>
      </c>
      <c r="N14" s="301">
        <f t="shared" si="3"/>
        <v>0</v>
      </c>
      <c r="O14" s="301">
        <f t="shared" si="4"/>
        <v>0</v>
      </c>
      <c r="P14" s="301">
        <f t="shared" si="5"/>
        <v>0</v>
      </c>
      <c r="Q14" s="429"/>
    </row>
    <row r="15" spans="1:17" ht="24" customHeight="1">
      <c r="A15" s="254">
        <v>6</v>
      </c>
      <c r="B15" s="256" t="s">
        <v>380</v>
      </c>
      <c r="C15" s="388">
        <v>5128425</v>
      </c>
      <c r="D15" s="258" t="s">
        <v>12</v>
      </c>
      <c r="E15" s="257" t="s">
        <v>323</v>
      </c>
      <c r="F15" s="258">
        <v>400</v>
      </c>
      <c r="G15" s="318">
        <v>2804</v>
      </c>
      <c r="H15" s="319">
        <v>2671</v>
      </c>
      <c r="I15" s="301">
        <f t="shared" si="0"/>
        <v>133</v>
      </c>
      <c r="J15" s="301">
        <f t="shared" si="1"/>
        <v>53200</v>
      </c>
      <c r="K15" s="301">
        <f t="shared" si="2"/>
        <v>0.0532</v>
      </c>
      <c r="L15" s="318">
        <v>6044</v>
      </c>
      <c r="M15" s="319">
        <v>6044</v>
      </c>
      <c r="N15" s="301">
        <f t="shared" si="3"/>
        <v>0</v>
      </c>
      <c r="O15" s="301">
        <f t="shared" si="4"/>
        <v>0</v>
      </c>
      <c r="P15" s="301">
        <f t="shared" si="5"/>
        <v>0</v>
      </c>
      <c r="Q15" s="429"/>
    </row>
    <row r="16" spans="1:17" ht="24" customHeight="1">
      <c r="A16" s="603" t="s">
        <v>202</v>
      </c>
      <c r="B16" s="256"/>
      <c r="C16" s="388"/>
      <c r="D16" s="258"/>
      <c r="E16" s="256"/>
      <c r="F16" s="258"/>
      <c r="G16" s="318"/>
      <c r="H16" s="319"/>
      <c r="I16" s="301"/>
      <c r="J16" s="301"/>
      <c r="K16" s="301"/>
      <c r="L16" s="318"/>
      <c r="M16" s="319"/>
      <c r="N16" s="301"/>
      <c r="O16" s="301"/>
      <c r="P16" s="301"/>
      <c r="Q16" s="429"/>
    </row>
    <row r="17" spans="1:17" ht="24" customHeight="1">
      <c r="A17" s="254">
        <v>7</v>
      </c>
      <c r="B17" s="256" t="s">
        <v>215</v>
      </c>
      <c r="C17" s="388">
        <v>4864804</v>
      </c>
      <c r="D17" s="258" t="s">
        <v>12</v>
      </c>
      <c r="E17" s="257" t="s">
        <v>323</v>
      </c>
      <c r="F17" s="258">
        <v>200</v>
      </c>
      <c r="G17" s="318">
        <v>994312</v>
      </c>
      <c r="H17" s="319">
        <v>994312</v>
      </c>
      <c r="I17" s="301">
        <f t="shared" si="0"/>
        <v>0</v>
      </c>
      <c r="J17" s="301">
        <f t="shared" si="1"/>
        <v>0</v>
      </c>
      <c r="K17" s="301">
        <f t="shared" si="2"/>
        <v>0</v>
      </c>
      <c r="L17" s="318">
        <v>4403</v>
      </c>
      <c r="M17" s="319">
        <v>4403</v>
      </c>
      <c r="N17" s="301">
        <f t="shared" si="3"/>
        <v>0</v>
      </c>
      <c r="O17" s="301">
        <f t="shared" si="4"/>
        <v>0</v>
      </c>
      <c r="P17" s="301">
        <f t="shared" si="5"/>
        <v>0</v>
      </c>
      <c r="Q17" s="429"/>
    </row>
    <row r="18" spans="1:17" ht="24" customHeight="1">
      <c r="A18" s="254">
        <v>8</v>
      </c>
      <c r="B18" s="256" t="s">
        <v>214</v>
      </c>
      <c r="C18" s="388">
        <v>4864845</v>
      </c>
      <c r="D18" s="258" t="s">
        <v>12</v>
      </c>
      <c r="E18" s="257" t="s">
        <v>323</v>
      </c>
      <c r="F18" s="258">
        <v>1000</v>
      </c>
      <c r="G18" s="318">
        <v>1596</v>
      </c>
      <c r="H18" s="319">
        <v>1220</v>
      </c>
      <c r="I18" s="301">
        <f t="shared" si="0"/>
        <v>376</v>
      </c>
      <c r="J18" s="301">
        <f t="shared" si="1"/>
        <v>376000</v>
      </c>
      <c r="K18" s="301">
        <f t="shared" si="2"/>
        <v>0.376</v>
      </c>
      <c r="L18" s="318">
        <v>999336</v>
      </c>
      <c r="M18" s="319">
        <v>999336</v>
      </c>
      <c r="N18" s="301">
        <f t="shared" si="3"/>
        <v>0</v>
      </c>
      <c r="O18" s="301">
        <f t="shared" si="4"/>
        <v>0</v>
      </c>
      <c r="P18" s="301">
        <f t="shared" si="5"/>
        <v>0</v>
      </c>
      <c r="Q18" s="429"/>
    </row>
    <row r="19" spans="1:17" ht="24" customHeight="1">
      <c r="A19" s="254"/>
      <c r="B19" s="256"/>
      <c r="C19" s="388"/>
      <c r="D19" s="258"/>
      <c r="E19" s="257"/>
      <c r="F19" s="258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24" customHeight="1">
      <c r="A20" s="255"/>
      <c r="B20" s="604" t="s">
        <v>210</v>
      </c>
      <c r="C20" s="605"/>
      <c r="D20" s="258"/>
      <c r="E20" s="256"/>
      <c r="F20" s="272"/>
      <c r="G20" s="318"/>
      <c r="H20" s="319"/>
      <c r="I20" s="301"/>
      <c r="J20" s="301"/>
      <c r="K20" s="551">
        <f>SUM(K10:K18)</f>
        <v>-0.16015999999999997</v>
      </c>
      <c r="L20" s="318"/>
      <c r="M20" s="319"/>
      <c r="N20" s="301"/>
      <c r="O20" s="301"/>
      <c r="P20" s="551">
        <f>SUM(P10:P19)</f>
        <v>0</v>
      </c>
      <c r="Q20" s="429"/>
    </row>
    <row r="21" spans="1:17" ht="24" customHeight="1">
      <c r="A21" s="255"/>
      <c r="B21" s="145"/>
      <c r="C21" s="605"/>
      <c r="D21" s="258"/>
      <c r="E21" s="256"/>
      <c r="F21" s="272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24" customHeight="1">
      <c r="A22" s="603" t="s">
        <v>203</v>
      </c>
      <c r="B22" s="84"/>
      <c r="C22" s="607"/>
      <c r="D22" s="272"/>
      <c r="E22" s="84"/>
      <c r="F22" s="272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24" customHeight="1">
      <c r="A23" s="255"/>
      <c r="B23" s="84"/>
      <c r="C23" s="607"/>
      <c r="D23" s="272"/>
      <c r="E23" s="84"/>
      <c r="F23" s="272"/>
      <c r="G23" s="318"/>
      <c r="H23" s="319"/>
      <c r="I23" s="301"/>
      <c r="J23" s="301"/>
      <c r="K23" s="301"/>
      <c r="L23" s="318"/>
      <c r="M23" s="319"/>
      <c r="N23" s="301"/>
      <c r="O23" s="301"/>
      <c r="P23" s="301"/>
      <c r="Q23" s="429"/>
    </row>
    <row r="24" spans="1:17" ht="24" customHeight="1">
      <c r="A24" s="254">
        <v>9</v>
      </c>
      <c r="B24" s="84" t="s">
        <v>204</v>
      </c>
      <c r="C24" s="388">
        <v>4865065</v>
      </c>
      <c r="D24" s="272" t="s">
        <v>12</v>
      </c>
      <c r="E24" s="257" t="s">
        <v>323</v>
      </c>
      <c r="F24" s="258">
        <v>100</v>
      </c>
      <c r="G24" s="263">
        <v>3437</v>
      </c>
      <c r="H24" s="264">
        <v>3437</v>
      </c>
      <c r="I24" s="301">
        <f>G24-H24</f>
        <v>0</v>
      </c>
      <c r="J24" s="301">
        <f>$F24*I24</f>
        <v>0</v>
      </c>
      <c r="K24" s="301">
        <f>J24/1000000</f>
        <v>0</v>
      </c>
      <c r="L24" s="263">
        <v>34489</v>
      </c>
      <c r="M24" s="264">
        <v>34489</v>
      </c>
      <c r="N24" s="301">
        <f>L24-M24</f>
        <v>0</v>
      </c>
      <c r="O24" s="301">
        <f>$F24*N24</f>
        <v>0</v>
      </c>
      <c r="P24" s="301">
        <f>O24/1000000</f>
        <v>0</v>
      </c>
      <c r="Q24" s="429"/>
    </row>
    <row r="25" spans="1:17" ht="24" customHeight="1">
      <c r="A25" s="254">
        <v>10</v>
      </c>
      <c r="B25" s="84" t="s">
        <v>205</v>
      </c>
      <c r="C25" s="388">
        <v>4902519</v>
      </c>
      <c r="D25" s="272" t="s">
        <v>12</v>
      </c>
      <c r="E25" s="257" t="s">
        <v>323</v>
      </c>
      <c r="F25" s="258">
        <v>37.5</v>
      </c>
      <c r="G25" s="318">
        <v>4144</v>
      </c>
      <c r="H25" s="319">
        <v>4326</v>
      </c>
      <c r="I25" s="301">
        <f>G25-H25</f>
        <v>-182</v>
      </c>
      <c r="J25" s="301">
        <f>$F25*I25</f>
        <v>-6825</v>
      </c>
      <c r="K25" s="301">
        <f>J25/1000000</f>
        <v>-0.006825</v>
      </c>
      <c r="L25" s="318">
        <v>10604</v>
      </c>
      <c r="M25" s="319">
        <v>10529</v>
      </c>
      <c r="N25" s="301">
        <f>L25-M25</f>
        <v>75</v>
      </c>
      <c r="O25" s="301">
        <f>$F25*N25</f>
        <v>2812.5</v>
      </c>
      <c r="P25" s="301">
        <f>O25/1000000</f>
        <v>0.0028125</v>
      </c>
      <c r="Q25" s="429"/>
    </row>
    <row r="26" spans="1:17" ht="24" customHeight="1">
      <c r="A26" s="254">
        <v>11</v>
      </c>
      <c r="B26" s="84" t="s">
        <v>206</v>
      </c>
      <c r="C26" s="388">
        <v>4865067</v>
      </c>
      <c r="D26" s="272" t="s">
        <v>12</v>
      </c>
      <c r="E26" s="257" t="s">
        <v>323</v>
      </c>
      <c r="F26" s="258">
        <v>100</v>
      </c>
      <c r="G26" s="318">
        <v>78</v>
      </c>
      <c r="H26" s="319">
        <v>78</v>
      </c>
      <c r="I26" s="301">
        <f>G26-H26</f>
        <v>0</v>
      </c>
      <c r="J26" s="301">
        <f>$F26*I26</f>
        <v>0</v>
      </c>
      <c r="K26" s="301">
        <f>J26/1000000</f>
        <v>0</v>
      </c>
      <c r="L26" s="318">
        <v>79</v>
      </c>
      <c r="M26" s="319">
        <v>79</v>
      </c>
      <c r="N26" s="301">
        <f>L26-M26</f>
        <v>0</v>
      </c>
      <c r="O26" s="301">
        <f>$F26*N26</f>
        <v>0</v>
      </c>
      <c r="P26" s="301">
        <f>O26/1000000</f>
        <v>0</v>
      </c>
      <c r="Q26" s="429"/>
    </row>
    <row r="27" spans="1:17" ht="24" customHeight="1">
      <c r="A27" s="254">
        <v>12</v>
      </c>
      <c r="B27" s="84" t="s">
        <v>207</v>
      </c>
      <c r="C27" s="388">
        <v>4902562</v>
      </c>
      <c r="D27" s="272" t="s">
        <v>12</v>
      </c>
      <c r="E27" s="257" t="s">
        <v>323</v>
      </c>
      <c r="F27" s="258">
        <v>75</v>
      </c>
      <c r="G27" s="318">
        <v>4280</v>
      </c>
      <c r="H27" s="319">
        <v>4280</v>
      </c>
      <c r="I27" s="301">
        <f t="shared" si="0"/>
        <v>0</v>
      </c>
      <c r="J27" s="301">
        <f t="shared" si="1"/>
        <v>0</v>
      </c>
      <c r="K27" s="301">
        <f t="shared" si="2"/>
        <v>0</v>
      </c>
      <c r="L27" s="318">
        <v>35511</v>
      </c>
      <c r="M27" s="319">
        <v>34763</v>
      </c>
      <c r="N27" s="301">
        <f t="shared" si="3"/>
        <v>748</v>
      </c>
      <c r="O27" s="301">
        <f t="shared" si="4"/>
        <v>56100</v>
      </c>
      <c r="P27" s="301">
        <f t="shared" si="5"/>
        <v>0.0561</v>
      </c>
      <c r="Q27" s="439"/>
    </row>
    <row r="28" spans="1:17" ht="19.5" customHeight="1">
      <c r="A28" s="254">
        <v>13</v>
      </c>
      <c r="B28" s="84" t="s">
        <v>207</v>
      </c>
      <c r="C28" s="467">
        <v>4902599</v>
      </c>
      <c r="D28" s="711" t="s">
        <v>12</v>
      </c>
      <c r="E28" s="257" t="s">
        <v>323</v>
      </c>
      <c r="F28" s="712">
        <v>1000</v>
      </c>
      <c r="G28" s="318">
        <v>7</v>
      </c>
      <c r="H28" s="319">
        <v>7</v>
      </c>
      <c r="I28" s="301">
        <f t="shared" si="0"/>
        <v>0</v>
      </c>
      <c r="J28" s="301">
        <f t="shared" si="1"/>
        <v>0</v>
      </c>
      <c r="K28" s="301">
        <f t="shared" si="2"/>
        <v>0</v>
      </c>
      <c r="L28" s="318">
        <v>105</v>
      </c>
      <c r="M28" s="319">
        <v>105</v>
      </c>
      <c r="N28" s="301">
        <f t="shared" si="3"/>
        <v>0</v>
      </c>
      <c r="O28" s="301">
        <f t="shared" si="4"/>
        <v>0</v>
      </c>
      <c r="P28" s="301">
        <f t="shared" si="5"/>
        <v>0</v>
      </c>
      <c r="Q28" s="443"/>
    </row>
    <row r="29" spans="1:17" ht="24" customHeight="1">
      <c r="A29" s="254">
        <v>14</v>
      </c>
      <c r="B29" s="84" t="s">
        <v>208</v>
      </c>
      <c r="C29" s="388">
        <v>4902552</v>
      </c>
      <c r="D29" s="272" t="s">
        <v>12</v>
      </c>
      <c r="E29" s="257" t="s">
        <v>323</v>
      </c>
      <c r="F29" s="713">
        <v>75</v>
      </c>
      <c r="G29" s="318">
        <v>783</v>
      </c>
      <c r="H29" s="319">
        <v>783</v>
      </c>
      <c r="I29" s="301">
        <f t="shared" si="0"/>
        <v>0</v>
      </c>
      <c r="J29" s="301">
        <f t="shared" si="1"/>
        <v>0</v>
      </c>
      <c r="K29" s="301">
        <f t="shared" si="2"/>
        <v>0</v>
      </c>
      <c r="L29" s="318">
        <v>1983</v>
      </c>
      <c r="M29" s="319">
        <v>1993</v>
      </c>
      <c r="N29" s="301">
        <f t="shared" si="3"/>
        <v>-10</v>
      </c>
      <c r="O29" s="301">
        <f t="shared" si="4"/>
        <v>-750</v>
      </c>
      <c r="P29" s="301">
        <f t="shared" si="5"/>
        <v>-0.00075</v>
      </c>
      <c r="Q29" s="429"/>
    </row>
    <row r="30" spans="1:17" ht="24" customHeight="1">
      <c r="A30" s="254">
        <v>15</v>
      </c>
      <c r="B30" s="84" t="s">
        <v>208</v>
      </c>
      <c r="C30" s="388">
        <v>4865075</v>
      </c>
      <c r="D30" s="272" t="s">
        <v>12</v>
      </c>
      <c r="E30" s="257" t="s">
        <v>323</v>
      </c>
      <c r="F30" s="258">
        <v>100</v>
      </c>
      <c r="G30" s="318">
        <v>10283</v>
      </c>
      <c r="H30" s="319">
        <v>10283</v>
      </c>
      <c r="I30" s="301">
        <f t="shared" si="0"/>
        <v>0</v>
      </c>
      <c r="J30" s="301">
        <f t="shared" si="1"/>
        <v>0</v>
      </c>
      <c r="K30" s="301">
        <f t="shared" si="2"/>
        <v>0</v>
      </c>
      <c r="L30" s="318">
        <v>4555</v>
      </c>
      <c r="M30" s="319">
        <v>4379</v>
      </c>
      <c r="N30" s="301">
        <f t="shared" si="3"/>
        <v>176</v>
      </c>
      <c r="O30" s="301">
        <f t="shared" si="4"/>
        <v>17600</v>
      </c>
      <c r="P30" s="301">
        <f t="shared" si="5"/>
        <v>0.0176</v>
      </c>
      <c r="Q30" s="438"/>
    </row>
    <row r="31" spans="1:17" ht="19.5" customHeight="1" thickBot="1">
      <c r="A31" s="68"/>
      <c r="B31" s="69"/>
      <c r="C31" s="70"/>
      <c r="D31" s="71"/>
      <c r="E31" s="72"/>
      <c r="F31" s="72"/>
      <c r="G31" s="73"/>
      <c r="H31" s="469"/>
      <c r="I31" s="469"/>
      <c r="J31" s="469"/>
      <c r="K31" s="608"/>
      <c r="L31" s="609"/>
      <c r="M31" s="469"/>
      <c r="N31" s="469"/>
      <c r="O31" s="469"/>
      <c r="P31" s="610"/>
      <c r="Q31" s="515"/>
    </row>
    <row r="32" spans="1:16" ht="13.5" thickTop="1">
      <c r="A32" s="67"/>
      <c r="B32" s="75"/>
      <c r="C32" s="59"/>
      <c r="D32" s="61"/>
      <c r="E32" s="60"/>
      <c r="F32" s="60"/>
      <c r="G32" s="76"/>
      <c r="H32" s="575"/>
      <c r="I32" s="374"/>
      <c r="J32" s="374"/>
      <c r="K32" s="600"/>
      <c r="L32" s="575"/>
      <c r="M32" s="575"/>
      <c r="N32" s="374"/>
      <c r="O32" s="374"/>
      <c r="P32" s="611"/>
    </row>
    <row r="33" spans="1:16" ht="12.75">
      <c r="A33" s="67"/>
      <c r="B33" s="75"/>
      <c r="C33" s="59"/>
      <c r="D33" s="61"/>
      <c r="E33" s="60"/>
      <c r="F33" s="60"/>
      <c r="G33" s="76"/>
      <c r="H33" s="575"/>
      <c r="I33" s="374"/>
      <c r="J33" s="374"/>
      <c r="K33" s="600"/>
      <c r="L33" s="575"/>
      <c r="M33" s="575"/>
      <c r="N33" s="374"/>
      <c r="O33" s="374"/>
      <c r="P33" s="611"/>
    </row>
    <row r="34" spans="1:16" ht="12.75">
      <c r="A34" s="575"/>
      <c r="B34" s="466"/>
      <c r="C34" s="466"/>
      <c r="D34" s="466"/>
      <c r="E34" s="466"/>
      <c r="F34" s="466"/>
      <c r="G34" s="466"/>
      <c r="H34" s="466"/>
      <c r="I34" s="466"/>
      <c r="J34" s="466"/>
      <c r="K34" s="612"/>
      <c r="L34" s="466"/>
      <c r="M34" s="466"/>
      <c r="N34" s="466"/>
      <c r="O34" s="466"/>
      <c r="P34" s="613"/>
    </row>
    <row r="35" spans="1:16" ht="20.25">
      <c r="A35" s="161"/>
      <c r="B35" s="604" t="s">
        <v>209</v>
      </c>
      <c r="C35" s="614"/>
      <c r="D35" s="614"/>
      <c r="E35" s="614"/>
      <c r="F35" s="614"/>
      <c r="G35" s="614"/>
      <c r="H35" s="614"/>
      <c r="I35" s="614"/>
      <c r="J35" s="614"/>
      <c r="K35" s="606">
        <f>SUM(K24:K31)</f>
        <v>-0.006825</v>
      </c>
      <c r="L35" s="615"/>
      <c r="M35" s="615"/>
      <c r="N35" s="615"/>
      <c r="O35" s="615"/>
      <c r="P35" s="606">
        <f>SUM(P24:P31)</f>
        <v>0.0757625</v>
      </c>
    </row>
    <row r="36" spans="1:16" ht="20.25">
      <c r="A36" s="91"/>
      <c r="B36" s="604" t="s">
        <v>210</v>
      </c>
      <c r="C36" s="607"/>
      <c r="D36" s="607"/>
      <c r="E36" s="607"/>
      <c r="F36" s="607"/>
      <c r="G36" s="607"/>
      <c r="H36" s="607"/>
      <c r="I36" s="607"/>
      <c r="J36" s="607"/>
      <c r="K36" s="616">
        <f>K20</f>
        <v>-0.16015999999999997</v>
      </c>
      <c r="L36" s="615"/>
      <c r="M36" s="615"/>
      <c r="N36" s="615"/>
      <c r="O36" s="615"/>
      <c r="P36" s="616">
        <f>P20</f>
        <v>0</v>
      </c>
    </row>
    <row r="37" spans="1:16" ht="18">
      <c r="A37" s="91"/>
      <c r="B37" s="84"/>
      <c r="C37" s="87"/>
      <c r="D37" s="87"/>
      <c r="E37" s="87"/>
      <c r="F37" s="87"/>
      <c r="G37" s="87"/>
      <c r="H37" s="87"/>
      <c r="I37" s="87"/>
      <c r="J37" s="87"/>
      <c r="K37" s="617"/>
      <c r="L37" s="618"/>
      <c r="M37" s="618"/>
      <c r="N37" s="618"/>
      <c r="O37" s="618"/>
      <c r="P37" s="619"/>
    </row>
    <row r="38" spans="1:16" ht="3" customHeight="1">
      <c r="A38" s="91"/>
      <c r="B38" s="84"/>
      <c r="C38" s="87"/>
      <c r="D38" s="87"/>
      <c r="E38" s="87"/>
      <c r="F38" s="87"/>
      <c r="G38" s="87"/>
      <c r="H38" s="87"/>
      <c r="I38" s="87"/>
      <c r="J38" s="87"/>
      <c r="K38" s="617"/>
      <c r="L38" s="618"/>
      <c r="M38" s="618"/>
      <c r="N38" s="618"/>
      <c r="O38" s="618"/>
      <c r="P38" s="619"/>
    </row>
    <row r="39" spans="1:16" ht="23.25">
      <c r="A39" s="91"/>
      <c r="B39" s="371" t="s">
        <v>212</v>
      </c>
      <c r="C39" s="620"/>
      <c r="D39" s="3"/>
      <c r="E39" s="3"/>
      <c r="F39" s="3"/>
      <c r="G39" s="3"/>
      <c r="H39" s="3"/>
      <c r="I39" s="3"/>
      <c r="J39" s="3"/>
      <c r="K39" s="621">
        <f>SUM(K35:K38)</f>
        <v>-0.16698499999999997</v>
      </c>
      <c r="L39" s="622"/>
      <c r="M39" s="622"/>
      <c r="N39" s="622"/>
      <c r="O39" s="622"/>
      <c r="P39" s="623">
        <f>SUM(P35:P38)</f>
        <v>0.0757625</v>
      </c>
    </row>
    <row r="40" ht="12.75">
      <c r="K40" s="624"/>
    </row>
    <row r="41" ht="13.5" thickBot="1">
      <c r="K41" s="624"/>
    </row>
    <row r="42" spans="1:17" ht="12.75">
      <c r="A42" s="521"/>
      <c r="B42" s="522"/>
      <c r="C42" s="522"/>
      <c r="D42" s="522"/>
      <c r="E42" s="522"/>
      <c r="F42" s="522"/>
      <c r="G42" s="522"/>
      <c r="H42" s="516"/>
      <c r="I42" s="516"/>
      <c r="J42" s="516"/>
      <c r="K42" s="516"/>
      <c r="L42" s="516"/>
      <c r="M42" s="516"/>
      <c r="N42" s="516"/>
      <c r="O42" s="516"/>
      <c r="P42" s="516"/>
      <c r="Q42" s="517"/>
    </row>
    <row r="43" spans="1:17" ht="23.25">
      <c r="A43" s="523" t="s">
        <v>304</v>
      </c>
      <c r="B43" s="524"/>
      <c r="C43" s="524"/>
      <c r="D43" s="524"/>
      <c r="E43" s="524"/>
      <c r="F43" s="524"/>
      <c r="G43" s="524"/>
      <c r="H43" s="458"/>
      <c r="I43" s="458"/>
      <c r="J43" s="458"/>
      <c r="K43" s="458"/>
      <c r="L43" s="458"/>
      <c r="M43" s="458"/>
      <c r="N43" s="458"/>
      <c r="O43" s="458"/>
      <c r="P43" s="458"/>
      <c r="Q43" s="518"/>
    </row>
    <row r="44" spans="1:17" ht="12.75">
      <c r="A44" s="525"/>
      <c r="B44" s="524"/>
      <c r="C44" s="524"/>
      <c r="D44" s="524"/>
      <c r="E44" s="524"/>
      <c r="F44" s="524"/>
      <c r="G44" s="524"/>
      <c r="H44" s="458"/>
      <c r="I44" s="458"/>
      <c r="J44" s="458"/>
      <c r="K44" s="458"/>
      <c r="L44" s="458"/>
      <c r="M44" s="458"/>
      <c r="N44" s="458"/>
      <c r="O44" s="458"/>
      <c r="P44" s="458"/>
      <c r="Q44" s="518"/>
    </row>
    <row r="45" spans="1:17" ht="18">
      <c r="A45" s="526"/>
      <c r="B45" s="527"/>
      <c r="C45" s="527"/>
      <c r="D45" s="527"/>
      <c r="E45" s="527"/>
      <c r="F45" s="527"/>
      <c r="G45" s="527"/>
      <c r="H45" s="458"/>
      <c r="I45" s="458"/>
      <c r="J45" s="514"/>
      <c r="K45" s="625" t="s">
        <v>316</v>
      </c>
      <c r="L45" s="458"/>
      <c r="M45" s="458"/>
      <c r="N45" s="458"/>
      <c r="O45" s="458"/>
      <c r="P45" s="626" t="s">
        <v>317</v>
      </c>
      <c r="Q45" s="518"/>
    </row>
    <row r="46" spans="1:17" ht="12.75">
      <c r="A46" s="529"/>
      <c r="B46" s="91"/>
      <c r="C46" s="91"/>
      <c r="D46" s="91"/>
      <c r="E46" s="91"/>
      <c r="F46" s="91"/>
      <c r="G46" s="91"/>
      <c r="H46" s="458"/>
      <c r="I46" s="458"/>
      <c r="J46" s="458"/>
      <c r="K46" s="458"/>
      <c r="L46" s="458"/>
      <c r="M46" s="458"/>
      <c r="N46" s="458"/>
      <c r="O46" s="458"/>
      <c r="P46" s="458"/>
      <c r="Q46" s="518"/>
    </row>
    <row r="47" spans="1:17" ht="12.75">
      <c r="A47" s="529"/>
      <c r="B47" s="91"/>
      <c r="C47" s="91"/>
      <c r="D47" s="91"/>
      <c r="E47" s="91"/>
      <c r="F47" s="91"/>
      <c r="G47" s="91"/>
      <c r="H47" s="458"/>
      <c r="I47" s="458"/>
      <c r="J47" s="458"/>
      <c r="K47" s="458"/>
      <c r="L47" s="458"/>
      <c r="M47" s="458"/>
      <c r="N47" s="458"/>
      <c r="O47" s="458"/>
      <c r="P47" s="458"/>
      <c r="Q47" s="518"/>
    </row>
    <row r="48" spans="1:17" ht="23.25">
      <c r="A48" s="523" t="s">
        <v>307</v>
      </c>
      <c r="B48" s="531"/>
      <c r="C48" s="531"/>
      <c r="D48" s="532"/>
      <c r="E48" s="532"/>
      <c r="F48" s="533"/>
      <c r="G48" s="532"/>
      <c r="H48" s="458"/>
      <c r="I48" s="458"/>
      <c r="J48" s="458"/>
      <c r="K48" s="627">
        <f>K39</f>
        <v>-0.16698499999999997</v>
      </c>
      <c r="L48" s="527" t="s">
        <v>305</v>
      </c>
      <c r="M48" s="458"/>
      <c r="N48" s="458"/>
      <c r="O48" s="458"/>
      <c r="P48" s="627">
        <f>P39</f>
        <v>0.0757625</v>
      </c>
      <c r="Q48" s="628" t="s">
        <v>305</v>
      </c>
    </row>
    <row r="49" spans="1:17" ht="23.25">
      <c r="A49" s="629"/>
      <c r="B49" s="537"/>
      <c r="C49" s="537"/>
      <c r="D49" s="524"/>
      <c r="E49" s="524"/>
      <c r="F49" s="538"/>
      <c r="G49" s="524"/>
      <c r="H49" s="458"/>
      <c r="I49" s="458"/>
      <c r="J49" s="458"/>
      <c r="K49" s="622"/>
      <c r="L49" s="587"/>
      <c r="M49" s="458"/>
      <c r="N49" s="458"/>
      <c r="O49" s="458"/>
      <c r="P49" s="622"/>
      <c r="Q49" s="630"/>
    </row>
    <row r="50" spans="1:17" ht="23.25">
      <c r="A50" s="631" t="s">
        <v>306</v>
      </c>
      <c r="B50" s="43"/>
      <c r="C50" s="43"/>
      <c r="D50" s="524"/>
      <c r="E50" s="524"/>
      <c r="F50" s="541"/>
      <c r="G50" s="532"/>
      <c r="H50" s="458"/>
      <c r="I50" s="458"/>
      <c r="J50" s="458"/>
      <c r="K50" s="627">
        <f>'STEPPED UP GENCO'!K44</f>
        <v>-0.19373418659778005</v>
      </c>
      <c r="L50" s="527" t="s">
        <v>305</v>
      </c>
      <c r="M50" s="458"/>
      <c r="N50" s="458"/>
      <c r="O50" s="458"/>
      <c r="P50" s="627">
        <f>'STEPPED UP GENCO'!P44</f>
        <v>-0.00011901</v>
      </c>
      <c r="Q50" s="628" t="s">
        <v>305</v>
      </c>
    </row>
    <row r="51" spans="1:17" ht="6.75" customHeight="1">
      <c r="A51" s="542"/>
      <c r="B51" s="458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518"/>
    </row>
    <row r="52" spans="1:17" ht="6.75" customHeight="1">
      <c r="A52" s="542"/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18"/>
    </row>
    <row r="53" spans="1:17" ht="6.75" customHeight="1">
      <c r="A53" s="542"/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518"/>
    </row>
    <row r="54" spans="1:17" ht="26.25" customHeight="1">
      <c r="A54" s="542"/>
      <c r="B54" s="458"/>
      <c r="C54" s="458"/>
      <c r="D54" s="458"/>
      <c r="E54" s="458"/>
      <c r="F54" s="458"/>
      <c r="G54" s="458"/>
      <c r="H54" s="531"/>
      <c r="I54" s="531"/>
      <c r="J54" s="632" t="s">
        <v>308</v>
      </c>
      <c r="K54" s="627">
        <f>SUM(K48:K53)</f>
        <v>-0.36071918659778</v>
      </c>
      <c r="L54" s="633" t="s">
        <v>305</v>
      </c>
      <c r="M54" s="280"/>
      <c r="N54" s="280"/>
      <c r="O54" s="280"/>
      <c r="P54" s="627">
        <f>SUM(P48:P53)</f>
        <v>0.07564349</v>
      </c>
      <c r="Q54" s="633" t="s">
        <v>305</v>
      </c>
    </row>
    <row r="55" spans="1:17" ht="3" customHeight="1" thickBot="1">
      <c r="A55" s="543"/>
      <c r="B55" s="519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2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1">
      <selection activeCell="U11" sqref="U11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4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4.57421875" style="0" customWidth="1"/>
    <col min="10" max="10" width="7.851562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658" t="s">
        <v>216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</row>
    <row r="2" spans="1:17" ht="12.75">
      <c r="A2" s="660" t="s">
        <v>217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842" t="str">
        <f>NDPL!Q1</f>
        <v>NOVEMBER-2021</v>
      </c>
      <c r="Q2" s="842"/>
    </row>
    <row r="3" spans="1:17" ht="12.75">
      <c r="A3" s="660" t="s">
        <v>425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</row>
    <row r="4" spans="1:17" ht="13.5" thickBot="1">
      <c r="A4" s="659"/>
      <c r="B4" s="659"/>
      <c r="C4" s="659"/>
      <c r="D4" s="659"/>
      <c r="E4" s="659"/>
      <c r="F4" s="659"/>
      <c r="G4" s="661"/>
      <c r="H4" s="661"/>
      <c r="I4" s="662" t="s">
        <v>372</v>
      </c>
      <c r="J4" s="661"/>
      <c r="K4" s="661"/>
      <c r="L4" s="661"/>
      <c r="M4" s="661"/>
      <c r="N4" s="662" t="s">
        <v>373</v>
      </c>
      <c r="O4" s="661"/>
      <c r="P4" s="661"/>
      <c r="Q4" s="659"/>
    </row>
    <row r="5" spans="1:17" s="733" customFormat="1" ht="46.5" thickBot="1" thickTop="1">
      <c r="A5" s="729" t="s">
        <v>8</v>
      </c>
      <c r="B5" s="731" t="s">
        <v>9</v>
      </c>
      <c r="C5" s="730" t="s">
        <v>1</v>
      </c>
      <c r="D5" s="730" t="s">
        <v>2</v>
      </c>
      <c r="E5" s="730" t="s">
        <v>3</v>
      </c>
      <c r="F5" s="730" t="s">
        <v>10</v>
      </c>
      <c r="G5" s="729" t="str">
        <f>NDPL!G5</f>
        <v>FINAL READING 30/11/2021</v>
      </c>
      <c r="H5" s="730" t="str">
        <f>NDPL!H5</f>
        <v>INTIAL READING 01/11/2021</v>
      </c>
      <c r="I5" s="730" t="s">
        <v>4</v>
      </c>
      <c r="J5" s="730" t="s">
        <v>5</v>
      </c>
      <c r="K5" s="730" t="s">
        <v>6</v>
      </c>
      <c r="L5" s="729" t="str">
        <f>NDPL!G5</f>
        <v>FINAL READING 30/11/2021</v>
      </c>
      <c r="M5" s="730" t="str">
        <f>NDPL!H5</f>
        <v>INTIAL READING 01/11/2021</v>
      </c>
      <c r="N5" s="730" t="s">
        <v>4</v>
      </c>
      <c r="O5" s="730" t="s">
        <v>5</v>
      </c>
      <c r="P5" s="730" t="s">
        <v>6</v>
      </c>
      <c r="Q5" s="732" t="s">
        <v>286</v>
      </c>
    </row>
    <row r="6" spans="1:17" ht="14.25" thickBot="1" thickTop="1">
      <c r="A6" s="659"/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</row>
    <row r="7" spans="1:17" ht="13.5" thickTop="1">
      <c r="A7" s="663" t="s">
        <v>424</v>
      </c>
      <c r="B7" s="664"/>
      <c r="C7" s="665"/>
      <c r="D7" s="665"/>
      <c r="E7" s="665"/>
      <c r="F7" s="665"/>
      <c r="G7" s="666"/>
      <c r="H7" s="667"/>
      <c r="I7" s="667"/>
      <c r="J7" s="667"/>
      <c r="K7" s="668"/>
      <c r="L7" s="669"/>
      <c r="M7" s="665"/>
      <c r="N7" s="667"/>
      <c r="O7" s="667"/>
      <c r="P7" s="670"/>
      <c r="Q7" s="671"/>
    </row>
    <row r="8" spans="1:17" ht="12.75">
      <c r="A8" s="672" t="s">
        <v>198</v>
      </c>
      <c r="B8" s="659"/>
      <c r="C8" s="659"/>
      <c r="D8" s="659"/>
      <c r="E8" s="659"/>
      <c r="F8" s="659"/>
      <c r="G8" s="673"/>
      <c r="H8" s="674"/>
      <c r="I8" s="675"/>
      <c r="J8" s="675"/>
      <c r="K8" s="676"/>
      <c r="L8" s="677"/>
      <c r="M8" s="675"/>
      <c r="N8" s="675"/>
      <c r="O8" s="675"/>
      <c r="P8" s="678"/>
      <c r="Q8" s="455"/>
    </row>
    <row r="9" spans="1:17" ht="12.75">
      <c r="A9" s="679" t="s">
        <v>426</v>
      </c>
      <c r="B9" s="659"/>
      <c r="C9" s="659"/>
      <c r="D9" s="659"/>
      <c r="E9" s="659"/>
      <c r="F9" s="659"/>
      <c r="G9" s="673"/>
      <c r="H9" s="674"/>
      <c r="I9" s="675"/>
      <c r="J9" s="675"/>
      <c r="K9" s="676"/>
      <c r="L9" s="677"/>
      <c r="M9" s="675"/>
      <c r="N9" s="675"/>
      <c r="O9" s="675"/>
      <c r="P9" s="678"/>
      <c r="Q9" s="455"/>
    </row>
    <row r="10" spans="1:17" s="425" customFormat="1" ht="12.75">
      <c r="A10" s="680">
        <v>1</v>
      </c>
      <c r="B10" s="682" t="s">
        <v>449</v>
      </c>
      <c r="C10" s="681">
        <v>4864952</v>
      </c>
      <c r="D10" s="726" t="s">
        <v>12</v>
      </c>
      <c r="E10" s="727" t="s">
        <v>323</v>
      </c>
      <c r="F10" s="681">
        <v>625</v>
      </c>
      <c r="G10" s="680">
        <v>990845</v>
      </c>
      <c r="H10" s="53">
        <v>990947</v>
      </c>
      <c r="I10" s="53">
        <f>G10-H10</f>
        <v>-102</v>
      </c>
      <c r="J10" s="53">
        <f>$F10*I10</f>
        <v>-63750</v>
      </c>
      <c r="K10" s="53">
        <f>J10/1000000</f>
        <v>-0.06375</v>
      </c>
      <c r="L10" s="680">
        <v>206</v>
      </c>
      <c r="M10" s="53">
        <v>201</v>
      </c>
      <c r="N10" s="53">
        <f>L10-M10</f>
        <v>5</v>
      </c>
      <c r="O10" s="53">
        <f>$F10*N10</f>
        <v>3125</v>
      </c>
      <c r="P10" s="53">
        <f>O10/1000000</f>
        <v>0.003125</v>
      </c>
      <c r="Q10" s="455"/>
    </row>
    <row r="11" spans="1:17" s="425" customFormat="1" ht="12.75">
      <c r="A11" s="680">
        <v>2</v>
      </c>
      <c r="B11" s="682" t="s">
        <v>450</v>
      </c>
      <c r="C11" s="681">
        <v>4865039</v>
      </c>
      <c r="D11" s="726" t="s">
        <v>12</v>
      </c>
      <c r="E11" s="727" t="s">
        <v>323</v>
      </c>
      <c r="F11" s="681">
        <v>500</v>
      </c>
      <c r="G11" s="680">
        <v>999709</v>
      </c>
      <c r="H11" s="53">
        <v>999799</v>
      </c>
      <c r="I11" s="53">
        <f>G11-H11</f>
        <v>-90</v>
      </c>
      <c r="J11" s="53">
        <f>$F11*I11</f>
        <v>-45000</v>
      </c>
      <c r="K11" s="53">
        <f>J11/1000000</f>
        <v>-0.045</v>
      </c>
      <c r="L11" s="680">
        <v>49</v>
      </c>
      <c r="M11" s="53">
        <v>50</v>
      </c>
      <c r="N11" s="53">
        <f>L11-M11</f>
        <v>-1</v>
      </c>
      <c r="O11" s="53">
        <f>$F11*N11</f>
        <v>-500</v>
      </c>
      <c r="P11" s="53">
        <f>O11/1000000</f>
        <v>-0.0005</v>
      </c>
      <c r="Q11" s="455"/>
    </row>
    <row r="12" spans="1:17" ht="12.75">
      <c r="A12" s="672" t="s">
        <v>111</v>
      </c>
      <c r="B12" s="672"/>
      <c r="C12" s="681"/>
      <c r="D12" s="726"/>
      <c r="E12" s="727"/>
      <c r="F12" s="681"/>
      <c r="G12" s="680"/>
      <c r="H12" s="53"/>
      <c r="I12" s="53"/>
      <c r="J12" s="53"/>
      <c r="K12" s="53"/>
      <c r="L12" s="680"/>
      <c r="M12" s="53"/>
      <c r="N12" s="53"/>
      <c r="O12" s="53"/>
      <c r="P12" s="53"/>
      <c r="Q12" s="455"/>
    </row>
    <row r="13" spans="1:17" s="425" customFormat="1" ht="12.75">
      <c r="A13" s="680">
        <v>1</v>
      </c>
      <c r="B13" s="682" t="s">
        <v>449</v>
      </c>
      <c r="C13" s="681">
        <v>5295160</v>
      </c>
      <c r="D13" s="726" t="s">
        <v>12</v>
      </c>
      <c r="E13" s="727" t="s">
        <v>323</v>
      </c>
      <c r="F13" s="681">
        <v>800</v>
      </c>
      <c r="G13" s="680">
        <v>999075</v>
      </c>
      <c r="H13" s="53">
        <v>997518</v>
      </c>
      <c r="I13" s="53">
        <f>G13-H13</f>
        <v>1557</v>
      </c>
      <c r="J13" s="53">
        <f>$F13*I13</f>
        <v>1245600</v>
      </c>
      <c r="K13" s="53">
        <f>J13/1000000</f>
        <v>1.2456</v>
      </c>
      <c r="L13" s="680">
        <v>6224</v>
      </c>
      <c r="M13" s="53">
        <v>6224</v>
      </c>
      <c r="N13" s="53">
        <f>L13-M13</f>
        <v>0</v>
      </c>
      <c r="O13" s="53">
        <f>$F13*N13</f>
        <v>0</v>
      </c>
      <c r="P13" s="53">
        <f>O13/1000000</f>
        <v>0</v>
      </c>
      <c r="Q13" s="455"/>
    </row>
    <row r="14" spans="1:17" s="425" customFormat="1" ht="12.75">
      <c r="A14" s="750" t="s">
        <v>465</v>
      </c>
      <c r="B14" s="672"/>
      <c r="C14" s="681"/>
      <c r="D14" s="726"/>
      <c r="E14" s="727"/>
      <c r="F14" s="681"/>
      <c r="G14" s="680"/>
      <c r="H14" s="53"/>
      <c r="I14" s="53"/>
      <c r="J14" s="53"/>
      <c r="K14" s="53"/>
      <c r="L14" s="680"/>
      <c r="M14" s="53"/>
      <c r="N14" s="53"/>
      <c r="O14" s="53"/>
      <c r="P14" s="53"/>
      <c r="Q14" s="455"/>
    </row>
    <row r="15" spans="1:17" s="425" customFormat="1" ht="12.75">
      <c r="A15" s="680">
        <v>1</v>
      </c>
      <c r="B15" s="682" t="s">
        <v>456</v>
      </c>
      <c r="C15" s="821" t="s">
        <v>464</v>
      </c>
      <c r="D15" s="822" t="s">
        <v>462</v>
      </c>
      <c r="E15" s="727" t="s">
        <v>323</v>
      </c>
      <c r="F15" s="681">
        <v>-1</v>
      </c>
      <c r="G15" s="680">
        <v>58330</v>
      </c>
      <c r="H15" s="53">
        <v>58310</v>
      </c>
      <c r="I15" s="675">
        <f>G15-H15</f>
        <v>20</v>
      </c>
      <c r="J15" s="675">
        <f>$F15*I15</f>
        <v>-20</v>
      </c>
      <c r="K15" s="820">
        <f>J15/1000000</f>
        <v>-2E-05</v>
      </c>
      <c r="L15" s="680">
        <v>224590</v>
      </c>
      <c r="M15" s="53">
        <v>222220</v>
      </c>
      <c r="N15" s="675">
        <f>L15-M15</f>
        <v>2370</v>
      </c>
      <c r="O15" s="675">
        <f>$F15*N15</f>
        <v>-2370</v>
      </c>
      <c r="P15" s="678">
        <f>O15/1000000</f>
        <v>-0.00237</v>
      </c>
      <c r="Q15" s="823"/>
    </row>
    <row r="16" spans="1:17" s="425" customFormat="1" ht="12.75">
      <c r="A16" s="680">
        <v>2</v>
      </c>
      <c r="B16" s="682" t="s">
        <v>457</v>
      </c>
      <c r="C16" s="821" t="s">
        <v>461</v>
      </c>
      <c r="D16" s="822" t="s">
        <v>462</v>
      </c>
      <c r="E16" s="727" t="s">
        <v>323</v>
      </c>
      <c r="F16" s="681">
        <v>-1</v>
      </c>
      <c r="G16" s="680">
        <v>32290</v>
      </c>
      <c r="H16" s="53">
        <v>32290</v>
      </c>
      <c r="I16" s="675">
        <f>G16-H16</f>
        <v>0</v>
      </c>
      <c r="J16" s="675">
        <f>$F16*I16</f>
        <v>0</v>
      </c>
      <c r="K16" s="728">
        <f>J16/1000000</f>
        <v>0</v>
      </c>
      <c r="L16" s="680">
        <v>378689</v>
      </c>
      <c r="M16" s="53">
        <v>368609</v>
      </c>
      <c r="N16" s="675">
        <f>L16-M16</f>
        <v>10080</v>
      </c>
      <c r="O16" s="675">
        <f>$F16*N16</f>
        <v>-10080</v>
      </c>
      <c r="P16" s="678">
        <f>O16/1000000</f>
        <v>-0.01008</v>
      </c>
      <c r="Q16" s="823"/>
    </row>
    <row r="17" spans="1:17" s="425" customFormat="1" ht="12.75">
      <c r="A17" s="680">
        <v>3</v>
      </c>
      <c r="B17" s="682" t="s">
        <v>458</v>
      </c>
      <c r="C17" s="821" t="s">
        <v>463</v>
      </c>
      <c r="D17" s="822" t="s">
        <v>462</v>
      </c>
      <c r="E17" s="727" t="s">
        <v>323</v>
      </c>
      <c r="F17" s="681">
        <v>-1</v>
      </c>
      <c r="G17" s="680">
        <v>129400</v>
      </c>
      <c r="H17" s="53">
        <v>129400</v>
      </c>
      <c r="I17" s="675">
        <f>G17-H17</f>
        <v>0</v>
      </c>
      <c r="J17" s="675">
        <f>$F17*I17</f>
        <v>0</v>
      </c>
      <c r="K17" s="728">
        <f>J17/1000000</f>
        <v>0</v>
      </c>
      <c r="L17" s="680">
        <v>1184400</v>
      </c>
      <c r="M17" s="53">
        <v>1152099</v>
      </c>
      <c r="N17" s="675">
        <f>L17-M17</f>
        <v>32301</v>
      </c>
      <c r="O17" s="675">
        <f>$F17*N17</f>
        <v>-32301</v>
      </c>
      <c r="P17" s="678">
        <f>O17/1000000</f>
        <v>-0.032301</v>
      </c>
      <c r="Q17" s="823"/>
    </row>
    <row r="18" spans="1:17" s="425" customFormat="1" ht="15">
      <c r="A18" s="680"/>
      <c r="B18" s="682"/>
      <c r="C18" s="681"/>
      <c r="D18" s="726"/>
      <c r="E18" s="727"/>
      <c r="F18" s="681"/>
      <c r="G18" s="318"/>
      <c r="H18" s="319"/>
      <c r="I18" s="675"/>
      <c r="J18" s="675"/>
      <c r="K18" s="728"/>
      <c r="L18" s="318"/>
      <c r="M18" s="319"/>
      <c r="N18" s="675"/>
      <c r="O18" s="675"/>
      <c r="P18" s="678"/>
      <c r="Q18" s="455"/>
    </row>
    <row r="19" spans="1:18" s="17" customFormat="1" ht="13.5" thickBot="1">
      <c r="A19" s="683"/>
      <c r="B19" s="684" t="s">
        <v>210</v>
      </c>
      <c r="C19" s="685"/>
      <c r="D19" s="686"/>
      <c r="E19" s="685"/>
      <c r="F19" s="687"/>
      <c r="G19" s="688"/>
      <c r="H19" s="689"/>
      <c r="I19" s="689"/>
      <c r="J19" s="689"/>
      <c r="K19" s="690">
        <f>SUM(K10:K18)</f>
        <v>1.1368300000000002</v>
      </c>
      <c r="L19" s="688"/>
      <c r="M19" s="689"/>
      <c r="N19" s="689"/>
      <c r="O19" s="689"/>
      <c r="P19" s="690">
        <f>SUM(P10:P18)</f>
        <v>-0.042126000000000004</v>
      </c>
      <c r="Q19" s="691"/>
      <c r="R19"/>
    </row>
    <row r="21" spans="1:16" ht="12.75">
      <c r="A21" s="103" t="s">
        <v>306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>
        <f>'STEPPED UP GENCO'!K45</f>
        <v>-0.13976991228708002</v>
      </c>
      <c r="P21" s="103">
        <f>'STEPPED UP GENCO'!P45</f>
        <v>-8.586E-05</v>
      </c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6" ht="12.75">
      <c r="A23" s="103" t="s">
        <v>455</v>
      </c>
      <c r="B23" s="103"/>
      <c r="C23" s="103"/>
      <c r="D23" s="103"/>
      <c r="E23" s="103"/>
      <c r="F23" s="103"/>
      <c r="G23" s="103"/>
      <c r="H23" s="103"/>
      <c r="I23" s="103"/>
      <c r="J23" s="103"/>
      <c r="K23" s="746">
        <f>SUM(K19:K21)</f>
        <v>0.9970600877129202</v>
      </c>
      <c r="P23" s="746">
        <f>SUM(P19:P21)</f>
        <v>-0.042211860000000004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3">
      <selection activeCell="F7" sqref="F7"/>
    </sheetView>
  </sheetViews>
  <sheetFormatPr defaultColWidth="9.140625" defaultRowHeight="12.75"/>
  <cols>
    <col min="1" max="1" width="5.140625" style="425" customWidth="1"/>
    <col min="2" max="2" width="36.8515625" style="425" customWidth="1"/>
    <col min="3" max="3" width="14.8515625" style="425" bestFit="1" customWidth="1"/>
    <col min="4" max="4" width="9.8515625" style="425" customWidth="1"/>
    <col min="5" max="5" width="16.8515625" style="425" customWidth="1"/>
    <col min="6" max="6" width="11.421875" style="425" customWidth="1"/>
    <col min="7" max="7" width="13.421875" style="425" customWidth="1"/>
    <col min="8" max="8" width="13.8515625" style="425" customWidth="1"/>
    <col min="9" max="9" width="11.00390625" style="425" customWidth="1"/>
    <col min="10" max="10" width="11.28125" style="425" customWidth="1"/>
    <col min="11" max="11" width="15.28125" style="425" customWidth="1"/>
    <col min="12" max="12" width="14.00390625" style="425" customWidth="1"/>
    <col min="13" max="13" width="13.00390625" style="425" customWidth="1"/>
    <col min="14" max="14" width="11.140625" style="425" customWidth="1"/>
    <col min="15" max="15" width="13.00390625" style="425" customWidth="1"/>
    <col min="16" max="16" width="14.7109375" style="425" customWidth="1"/>
    <col min="17" max="17" width="20.00390625" style="425" customWidth="1"/>
    <col min="18" max="16384" width="9.140625" style="425" customWidth="1"/>
  </cols>
  <sheetData>
    <row r="1" ht="26.25">
      <c r="A1" s="1" t="s">
        <v>216</v>
      </c>
    </row>
    <row r="2" spans="1:17" ht="16.5" customHeight="1">
      <c r="A2" s="286" t="s">
        <v>217</v>
      </c>
      <c r="P2" s="634" t="str">
        <f>NDPL!Q1</f>
        <v>NOVEMBER-2021</v>
      </c>
      <c r="Q2" s="635"/>
    </row>
    <row r="3" spans="1:8" ht="23.25">
      <c r="A3" s="175" t="s">
        <v>264</v>
      </c>
      <c r="H3" s="497"/>
    </row>
    <row r="4" spans="1:16" ht="24" thickBot="1">
      <c r="A4" s="3"/>
      <c r="G4" s="458"/>
      <c r="H4" s="458"/>
      <c r="I4" s="44" t="s">
        <v>372</v>
      </c>
      <c r="J4" s="458"/>
      <c r="K4" s="458"/>
      <c r="L4" s="458"/>
      <c r="M4" s="458"/>
      <c r="N4" s="44" t="s">
        <v>373</v>
      </c>
      <c r="O4" s="458"/>
      <c r="P4" s="458"/>
    </row>
    <row r="5" spans="1:17" ht="43.5" customHeight="1" thickBot="1" thickTop="1">
      <c r="A5" s="498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30/11/2021</v>
      </c>
      <c r="H5" s="478" t="str">
        <f>NDPL!H5</f>
        <v>INTIAL READING 01/11/2021</v>
      </c>
      <c r="I5" s="478" t="s">
        <v>4</v>
      </c>
      <c r="J5" s="478" t="s">
        <v>5</v>
      </c>
      <c r="K5" s="499" t="s">
        <v>6</v>
      </c>
      <c r="L5" s="476" t="str">
        <f>NDPL!G5</f>
        <v>FINAL READING 30/11/2021</v>
      </c>
      <c r="M5" s="478" t="str">
        <f>NDPL!H5</f>
        <v>INTIAL READING 01/11/2021</v>
      </c>
      <c r="N5" s="478" t="s">
        <v>4</v>
      </c>
      <c r="O5" s="478" t="s">
        <v>5</v>
      </c>
      <c r="P5" s="499" t="s">
        <v>6</v>
      </c>
      <c r="Q5" s="499" t="s">
        <v>286</v>
      </c>
    </row>
    <row r="6" ht="14.25" thickBot="1" thickTop="1"/>
    <row r="7" spans="1:17" ht="19.5" customHeight="1" thickTop="1">
      <c r="A7" s="273"/>
      <c r="B7" s="274" t="s">
        <v>231</v>
      </c>
      <c r="C7" s="275"/>
      <c r="D7" s="275"/>
      <c r="E7" s="275"/>
      <c r="F7" s="276"/>
      <c r="G7" s="92"/>
      <c r="H7" s="86"/>
      <c r="I7" s="86"/>
      <c r="J7" s="86"/>
      <c r="K7" s="89"/>
      <c r="L7" s="93"/>
      <c r="M7" s="436"/>
      <c r="N7" s="436"/>
      <c r="O7" s="436"/>
      <c r="P7" s="556"/>
      <c r="Q7" s="505"/>
    </row>
    <row r="8" spans="1:17" ht="19.5" customHeight="1">
      <c r="A8" s="254"/>
      <c r="B8" s="277" t="s">
        <v>232</v>
      </c>
      <c r="C8" s="278"/>
      <c r="D8" s="278"/>
      <c r="E8" s="278"/>
      <c r="F8" s="279"/>
      <c r="G8" s="36"/>
      <c r="H8" s="42"/>
      <c r="I8" s="42"/>
      <c r="J8" s="42"/>
      <c r="K8" s="40"/>
      <c r="L8" s="94"/>
      <c r="M8" s="458"/>
      <c r="N8" s="458"/>
      <c r="O8" s="458"/>
      <c r="P8" s="636"/>
      <c r="Q8" s="429"/>
    </row>
    <row r="9" spans="1:17" ht="19.5" customHeight="1">
      <c r="A9" s="254">
        <v>1</v>
      </c>
      <c r="B9" s="280" t="s">
        <v>233</v>
      </c>
      <c r="C9" s="278">
        <v>4865155</v>
      </c>
      <c r="D9" s="264" t="s">
        <v>12</v>
      </c>
      <c r="E9" s="91" t="s">
        <v>323</v>
      </c>
      <c r="F9" s="279">
        <v>500</v>
      </c>
      <c r="G9" s="318">
        <v>998619</v>
      </c>
      <c r="H9" s="319">
        <v>999509</v>
      </c>
      <c r="I9" s="301">
        <f>G9-H9</f>
        <v>-890</v>
      </c>
      <c r="J9" s="301">
        <f>$F9*I9</f>
        <v>-445000</v>
      </c>
      <c r="K9" s="301">
        <f>J9/1000000</f>
        <v>-0.445</v>
      </c>
      <c r="L9" s="318">
        <v>999999</v>
      </c>
      <c r="M9" s="319">
        <v>999999</v>
      </c>
      <c r="N9" s="301">
        <f>L9-M9</f>
        <v>0</v>
      </c>
      <c r="O9" s="301">
        <f>$F9*N9</f>
        <v>0</v>
      </c>
      <c r="P9" s="301">
        <f>O9/1000000</f>
        <v>0</v>
      </c>
      <c r="Q9" s="439" t="s">
        <v>476</v>
      </c>
    </row>
    <row r="10" spans="1:17" ht="19.5" customHeight="1">
      <c r="A10" s="254">
        <v>2</v>
      </c>
      <c r="B10" s="280" t="s">
        <v>234</v>
      </c>
      <c r="C10" s="278">
        <v>4864794</v>
      </c>
      <c r="D10" s="264" t="s">
        <v>12</v>
      </c>
      <c r="E10" s="91" t="s">
        <v>323</v>
      </c>
      <c r="F10" s="279">
        <v>100</v>
      </c>
      <c r="G10" s="318">
        <v>41580</v>
      </c>
      <c r="H10" s="319">
        <v>44165</v>
      </c>
      <c r="I10" s="301">
        <f>G10-H10</f>
        <v>-2585</v>
      </c>
      <c r="J10" s="301">
        <f>$F10*I10</f>
        <v>-258500</v>
      </c>
      <c r="K10" s="301">
        <f>J10/1000000</f>
        <v>-0.2585</v>
      </c>
      <c r="L10" s="318">
        <v>998589</v>
      </c>
      <c r="M10" s="319">
        <v>998589</v>
      </c>
      <c r="N10" s="301">
        <f>L10-M10</f>
        <v>0</v>
      </c>
      <c r="O10" s="301">
        <f>$F10*N10</f>
        <v>0</v>
      </c>
      <c r="P10" s="301">
        <f>O10/1000000</f>
        <v>0</v>
      </c>
      <c r="Q10" s="429"/>
    </row>
    <row r="11" spans="1:17" ht="19.5" customHeight="1">
      <c r="A11" s="254">
        <v>3</v>
      </c>
      <c r="B11" s="280" t="s">
        <v>235</v>
      </c>
      <c r="C11" s="278">
        <v>4864896</v>
      </c>
      <c r="D11" s="264" t="s">
        <v>12</v>
      </c>
      <c r="E11" s="91" t="s">
        <v>323</v>
      </c>
      <c r="F11" s="279">
        <v>500</v>
      </c>
      <c r="G11" s="318">
        <v>16706</v>
      </c>
      <c r="H11" s="319">
        <v>16705</v>
      </c>
      <c r="I11" s="301">
        <f>G11-H11</f>
        <v>1</v>
      </c>
      <c r="J11" s="301">
        <f>$F11*I11</f>
        <v>500</v>
      </c>
      <c r="K11" s="301">
        <f>J11/1000000</f>
        <v>0.0005</v>
      </c>
      <c r="L11" s="318">
        <v>5296</v>
      </c>
      <c r="M11" s="319">
        <v>5293</v>
      </c>
      <c r="N11" s="301">
        <f>L11-M11</f>
        <v>3</v>
      </c>
      <c r="O11" s="301">
        <f>$F11*N11</f>
        <v>1500</v>
      </c>
      <c r="P11" s="301">
        <f>O11/1000000</f>
        <v>0.0015</v>
      </c>
      <c r="Q11" s="429"/>
    </row>
    <row r="12" spans="1:17" ht="19.5" customHeight="1">
      <c r="A12" s="254">
        <v>4</v>
      </c>
      <c r="B12" s="280" t="s">
        <v>236</v>
      </c>
      <c r="C12" s="278">
        <v>4864863</v>
      </c>
      <c r="D12" s="264" t="s">
        <v>12</v>
      </c>
      <c r="E12" s="91" t="s">
        <v>323</v>
      </c>
      <c r="F12" s="648">
        <v>937.5</v>
      </c>
      <c r="G12" s="318">
        <v>997946</v>
      </c>
      <c r="H12" s="319">
        <v>997918</v>
      </c>
      <c r="I12" s="301">
        <f>G12-H12</f>
        <v>28</v>
      </c>
      <c r="J12" s="301">
        <f>$F12*I12</f>
        <v>26250</v>
      </c>
      <c r="K12" s="301">
        <f>J12/1000000</f>
        <v>0.02625</v>
      </c>
      <c r="L12" s="318">
        <v>999706</v>
      </c>
      <c r="M12" s="319">
        <v>999706</v>
      </c>
      <c r="N12" s="301">
        <f>L12-M12</f>
        <v>0</v>
      </c>
      <c r="O12" s="301">
        <f>$F12*N12</f>
        <v>0</v>
      </c>
      <c r="P12" s="301">
        <f>O12/1000000</f>
        <v>0</v>
      </c>
      <c r="Q12" s="649"/>
    </row>
    <row r="13" spans="1:17" ht="19.5" customHeight="1">
      <c r="A13" s="254"/>
      <c r="B13" s="277" t="s">
        <v>237</v>
      </c>
      <c r="C13" s="278"/>
      <c r="D13" s="264"/>
      <c r="E13" s="80"/>
      <c r="F13" s="279"/>
      <c r="G13" s="318"/>
      <c r="H13" s="319"/>
      <c r="I13" s="301"/>
      <c r="J13" s="301"/>
      <c r="K13" s="301"/>
      <c r="L13" s="318"/>
      <c r="M13" s="319"/>
      <c r="N13" s="301"/>
      <c r="O13" s="301"/>
      <c r="P13" s="301"/>
      <c r="Q13" s="429"/>
    </row>
    <row r="14" spans="1:17" ht="19.5" customHeight="1">
      <c r="A14" s="254"/>
      <c r="B14" s="277"/>
      <c r="C14" s="278"/>
      <c r="D14" s="264"/>
      <c r="E14" s="80"/>
      <c r="F14" s="279"/>
      <c r="G14" s="318"/>
      <c r="H14" s="319"/>
      <c r="I14" s="301"/>
      <c r="J14" s="301"/>
      <c r="K14" s="301"/>
      <c r="L14" s="318"/>
      <c r="M14" s="319"/>
      <c r="N14" s="301"/>
      <c r="O14" s="301"/>
      <c r="P14" s="301"/>
      <c r="Q14" s="429"/>
    </row>
    <row r="15" spans="1:17" ht="19.5" customHeight="1">
      <c r="A15" s="254">
        <v>5</v>
      </c>
      <c r="B15" s="280" t="s">
        <v>238</v>
      </c>
      <c r="C15" s="278">
        <v>5252046</v>
      </c>
      <c r="D15" s="264" t="s">
        <v>12</v>
      </c>
      <c r="E15" s="91" t="s">
        <v>323</v>
      </c>
      <c r="F15" s="279">
        <v>-1000</v>
      </c>
      <c r="G15" s="318">
        <v>999771</v>
      </c>
      <c r="H15" s="319">
        <v>999884</v>
      </c>
      <c r="I15" s="301">
        <f>G15-H15</f>
        <v>-113</v>
      </c>
      <c r="J15" s="301">
        <f>$F15*I15</f>
        <v>113000</v>
      </c>
      <c r="K15" s="301">
        <f>J15/1000000</f>
        <v>0.113</v>
      </c>
      <c r="L15" s="318">
        <v>999723</v>
      </c>
      <c r="M15" s="319">
        <v>999723</v>
      </c>
      <c r="N15" s="301">
        <f>L15-M15</f>
        <v>0</v>
      </c>
      <c r="O15" s="301">
        <f>$F15*N15</f>
        <v>0</v>
      </c>
      <c r="P15" s="301">
        <f>O15/1000000</f>
        <v>0</v>
      </c>
      <c r="Q15" s="429" t="s">
        <v>474</v>
      </c>
    </row>
    <row r="16" spans="1:17" ht="19.5" customHeight="1">
      <c r="A16" s="254">
        <v>6</v>
      </c>
      <c r="B16" s="280" t="s">
        <v>239</v>
      </c>
      <c r="C16" s="278">
        <v>4864851</v>
      </c>
      <c r="D16" s="264" t="s">
        <v>12</v>
      </c>
      <c r="E16" s="91" t="s">
        <v>323</v>
      </c>
      <c r="F16" s="279">
        <v>-500</v>
      </c>
      <c r="G16" s="318">
        <v>993234</v>
      </c>
      <c r="H16" s="319">
        <v>993080</v>
      </c>
      <c r="I16" s="301">
        <f>G16-H16</f>
        <v>154</v>
      </c>
      <c r="J16" s="301">
        <f>$F16*I16</f>
        <v>-77000</v>
      </c>
      <c r="K16" s="301">
        <f>J16/1000000</f>
        <v>-0.077</v>
      </c>
      <c r="L16" s="318">
        <v>163</v>
      </c>
      <c r="M16" s="319">
        <v>163</v>
      </c>
      <c r="N16" s="301">
        <f>L16-M16</f>
        <v>0</v>
      </c>
      <c r="O16" s="301">
        <f>$F16*N16</f>
        <v>0</v>
      </c>
      <c r="P16" s="301">
        <f>O16/1000000</f>
        <v>0</v>
      </c>
      <c r="Q16" s="429"/>
    </row>
    <row r="17" spans="1:17" ht="19.5" customHeight="1">
      <c r="A17" s="254">
        <v>7</v>
      </c>
      <c r="B17" s="280" t="s">
        <v>254</v>
      </c>
      <c r="C17" s="278">
        <v>4902559</v>
      </c>
      <c r="D17" s="264" t="s">
        <v>12</v>
      </c>
      <c r="E17" s="91" t="s">
        <v>323</v>
      </c>
      <c r="F17" s="279">
        <v>300</v>
      </c>
      <c r="G17" s="318">
        <v>231</v>
      </c>
      <c r="H17" s="319">
        <v>231</v>
      </c>
      <c r="I17" s="301">
        <f>G17-H17</f>
        <v>0</v>
      </c>
      <c r="J17" s="301">
        <f>$F17*I17</f>
        <v>0</v>
      </c>
      <c r="K17" s="301">
        <f>J17/1000000</f>
        <v>0</v>
      </c>
      <c r="L17" s="318">
        <v>3</v>
      </c>
      <c r="M17" s="319">
        <v>5</v>
      </c>
      <c r="N17" s="301">
        <f>L17-M17</f>
        <v>-2</v>
      </c>
      <c r="O17" s="301">
        <f>$F17*N17</f>
        <v>-600</v>
      </c>
      <c r="P17" s="301">
        <f>O17/1000000</f>
        <v>-0.0006</v>
      </c>
      <c r="Q17" s="429"/>
    </row>
    <row r="18" spans="1:17" ht="19.5" customHeight="1">
      <c r="A18" s="254"/>
      <c r="B18" s="277"/>
      <c r="C18" s="278"/>
      <c r="D18" s="264"/>
      <c r="E18" s="91"/>
      <c r="F18" s="279"/>
      <c r="G18" s="318"/>
      <c r="H18" s="319"/>
      <c r="I18" s="301"/>
      <c r="J18" s="301"/>
      <c r="K18" s="301"/>
      <c r="L18" s="318"/>
      <c r="M18" s="319"/>
      <c r="N18" s="301"/>
      <c r="O18" s="301"/>
      <c r="P18" s="301"/>
      <c r="Q18" s="429"/>
    </row>
    <row r="19" spans="1:17" ht="19.5" customHeight="1">
      <c r="A19" s="254"/>
      <c r="B19" s="280"/>
      <c r="C19" s="278"/>
      <c r="D19" s="264"/>
      <c r="E19" s="91"/>
      <c r="F19" s="279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19.5" customHeight="1">
      <c r="A20" s="254"/>
      <c r="B20" s="277" t="s">
        <v>240</v>
      </c>
      <c r="C20" s="278"/>
      <c r="D20" s="264"/>
      <c r="E20" s="91"/>
      <c r="F20" s="281"/>
      <c r="G20" s="318"/>
      <c r="H20" s="319"/>
      <c r="I20" s="301"/>
      <c r="J20" s="301"/>
      <c r="K20" s="551">
        <f>SUM(K9:K19)</f>
        <v>-0.64075</v>
      </c>
      <c r="L20" s="318"/>
      <c r="M20" s="319"/>
      <c r="N20" s="301"/>
      <c r="O20" s="301"/>
      <c r="P20" s="551">
        <f>SUM(P9:P19)</f>
        <v>0.0009000000000000001</v>
      </c>
      <c r="Q20" s="429"/>
    </row>
    <row r="21" spans="1:17" ht="19.5" customHeight="1">
      <c r="A21" s="254"/>
      <c r="B21" s="277" t="s">
        <v>241</v>
      </c>
      <c r="C21" s="278"/>
      <c r="D21" s="264"/>
      <c r="E21" s="91"/>
      <c r="F21" s="281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19.5" customHeight="1">
      <c r="A22" s="254"/>
      <c r="B22" s="277" t="s">
        <v>242</v>
      </c>
      <c r="C22" s="278"/>
      <c r="D22" s="264"/>
      <c r="E22" s="91"/>
      <c r="F22" s="281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19.5" customHeight="1">
      <c r="A23" s="254">
        <v>8</v>
      </c>
      <c r="B23" s="280" t="s">
        <v>243</v>
      </c>
      <c r="C23" s="278">
        <v>4864796</v>
      </c>
      <c r="D23" s="264" t="s">
        <v>12</v>
      </c>
      <c r="E23" s="91" t="s">
        <v>323</v>
      </c>
      <c r="F23" s="279">
        <v>200</v>
      </c>
      <c r="G23" s="318">
        <v>966892</v>
      </c>
      <c r="H23" s="319">
        <v>967960</v>
      </c>
      <c r="I23" s="301">
        <f>G23-H23</f>
        <v>-1068</v>
      </c>
      <c r="J23" s="301">
        <f>$F23*I23</f>
        <v>-213600</v>
      </c>
      <c r="K23" s="301">
        <f>J23/1000000</f>
        <v>-0.2136</v>
      </c>
      <c r="L23" s="318">
        <v>993764</v>
      </c>
      <c r="M23" s="319">
        <v>993767</v>
      </c>
      <c r="N23" s="301">
        <f>L23-M23</f>
        <v>-3</v>
      </c>
      <c r="O23" s="301">
        <f>$F23*N23</f>
        <v>-600</v>
      </c>
      <c r="P23" s="301">
        <f>O23/1000000</f>
        <v>-0.0006</v>
      </c>
      <c r="Q23" s="439"/>
    </row>
    <row r="24" spans="1:17" ht="21" customHeight="1">
      <c r="A24" s="254">
        <v>9</v>
      </c>
      <c r="B24" s="280" t="s">
        <v>244</v>
      </c>
      <c r="C24" s="278">
        <v>5128407</v>
      </c>
      <c r="D24" s="264" t="s">
        <v>12</v>
      </c>
      <c r="E24" s="91" t="s">
        <v>323</v>
      </c>
      <c r="F24" s="279">
        <v>937.5</v>
      </c>
      <c r="G24" s="318">
        <v>987003</v>
      </c>
      <c r="H24" s="319">
        <v>986698</v>
      </c>
      <c r="I24" s="301">
        <f>G24-H24</f>
        <v>305</v>
      </c>
      <c r="J24" s="301">
        <f>$F24*I24</f>
        <v>285937.5</v>
      </c>
      <c r="K24" s="301">
        <f>J24/1000000</f>
        <v>0.2859375</v>
      </c>
      <c r="L24" s="318">
        <v>999446</v>
      </c>
      <c r="M24" s="319">
        <v>999446</v>
      </c>
      <c r="N24" s="301">
        <f>L24-M24</f>
        <v>0</v>
      </c>
      <c r="O24" s="301">
        <f>$F24*N24</f>
        <v>0</v>
      </c>
      <c r="P24" s="301">
        <f>O24/1000000</f>
        <v>0</v>
      </c>
      <c r="Q24" s="813"/>
    </row>
    <row r="25" spans="1:17" ht="19.5" customHeight="1">
      <c r="A25" s="254"/>
      <c r="B25" s="277" t="s">
        <v>245</v>
      </c>
      <c r="C25" s="280"/>
      <c r="D25" s="264"/>
      <c r="E25" s="91"/>
      <c r="F25" s="281"/>
      <c r="G25" s="318"/>
      <c r="H25" s="319"/>
      <c r="I25" s="301"/>
      <c r="J25" s="301"/>
      <c r="K25" s="551">
        <f>SUM(K23:K24)</f>
        <v>0.0723375</v>
      </c>
      <c r="L25" s="318"/>
      <c r="M25" s="319"/>
      <c r="N25" s="301"/>
      <c r="O25" s="301"/>
      <c r="P25" s="551">
        <f>SUM(P23:P24)</f>
        <v>-0.0006</v>
      </c>
      <c r="Q25" s="429"/>
    </row>
    <row r="26" spans="1:17" ht="19.5" customHeight="1">
      <c r="A26" s="254"/>
      <c r="B26" s="277" t="s">
        <v>246</v>
      </c>
      <c r="C26" s="278"/>
      <c r="D26" s="264"/>
      <c r="E26" s="80"/>
      <c r="F26" s="279"/>
      <c r="G26" s="318"/>
      <c r="H26" s="319"/>
      <c r="I26" s="301"/>
      <c r="J26" s="301"/>
      <c r="K26" s="301"/>
      <c r="L26" s="318"/>
      <c r="M26" s="319"/>
      <c r="N26" s="301"/>
      <c r="O26" s="301"/>
      <c r="P26" s="301"/>
      <c r="Q26" s="429"/>
    </row>
    <row r="27" spans="1:17" ht="19.5" customHeight="1">
      <c r="A27" s="254"/>
      <c r="B27" s="277" t="s">
        <v>242</v>
      </c>
      <c r="C27" s="278"/>
      <c r="D27" s="264"/>
      <c r="E27" s="80"/>
      <c r="F27" s="279"/>
      <c r="G27" s="318"/>
      <c r="H27" s="319"/>
      <c r="I27" s="301"/>
      <c r="J27" s="301"/>
      <c r="K27" s="301"/>
      <c r="L27" s="318"/>
      <c r="M27" s="319"/>
      <c r="N27" s="301"/>
      <c r="O27" s="301"/>
      <c r="P27" s="301"/>
      <c r="Q27" s="429"/>
    </row>
    <row r="28" spans="1:17" ht="19.5" customHeight="1">
      <c r="A28" s="254">
        <v>10</v>
      </c>
      <c r="B28" s="280" t="s">
        <v>247</v>
      </c>
      <c r="C28" s="278">
        <v>4864866</v>
      </c>
      <c r="D28" s="264" t="s">
        <v>12</v>
      </c>
      <c r="E28" s="91" t="s">
        <v>323</v>
      </c>
      <c r="F28" s="467">
        <v>1250</v>
      </c>
      <c r="G28" s="318">
        <v>1655</v>
      </c>
      <c r="H28" s="319">
        <v>1715</v>
      </c>
      <c r="I28" s="301">
        <f aca="true" t="shared" si="0" ref="I28:I33">G28-H28</f>
        <v>-60</v>
      </c>
      <c r="J28" s="301">
        <f aca="true" t="shared" si="1" ref="J28:J33">$F28*I28</f>
        <v>-75000</v>
      </c>
      <c r="K28" s="301">
        <f aca="true" t="shared" si="2" ref="K28:K33">J28/1000000</f>
        <v>-0.075</v>
      </c>
      <c r="L28" s="318">
        <v>998656</v>
      </c>
      <c r="M28" s="319">
        <v>998657</v>
      </c>
      <c r="N28" s="301">
        <f aca="true" t="shared" si="3" ref="N28:N33">L28-M28</f>
        <v>-1</v>
      </c>
      <c r="O28" s="301">
        <f aca="true" t="shared" si="4" ref="O28:O33">$F28*N28</f>
        <v>-1250</v>
      </c>
      <c r="P28" s="301">
        <f aca="true" t="shared" si="5" ref="P28:P33">O28/1000000</f>
        <v>-0.00125</v>
      </c>
      <c r="Q28" s="429"/>
    </row>
    <row r="29" spans="1:17" ht="19.5" customHeight="1">
      <c r="A29" s="254">
        <v>11</v>
      </c>
      <c r="B29" s="280" t="s">
        <v>248</v>
      </c>
      <c r="C29" s="278">
        <v>4902497</v>
      </c>
      <c r="D29" s="264" t="s">
        <v>12</v>
      </c>
      <c r="E29" s="91" t="s">
        <v>323</v>
      </c>
      <c r="F29" s="467">
        <v>140.625</v>
      </c>
      <c r="G29" s="318">
        <v>62396</v>
      </c>
      <c r="H29" s="319">
        <v>63295</v>
      </c>
      <c r="I29" s="301">
        <f t="shared" si="0"/>
        <v>-899</v>
      </c>
      <c r="J29" s="301">
        <f t="shared" si="1"/>
        <v>-126421.875</v>
      </c>
      <c r="K29" s="301">
        <f t="shared" si="2"/>
        <v>-0.126421875</v>
      </c>
      <c r="L29" s="318">
        <v>987491</v>
      </c>
      <c r="M29" s="319">
        <v>987523</v>
      </c>
      <c r="N29" s="301">
        <f t="shared" si="3"/>
        <v>-32</v>
      </c>
      <c r="O29" s="301">
        <f t="shared" si="4"/>
        <v>-4500</v>
      </c>
      <c r="P29" s="301">
        <f t="shared" si="5"/>
        <v>-0.0045</v>
      </c>
      <c r="Q29" s="429"/>
    </row>
    <row r="30" spans="1:17" ht="19.5" customHeight="1">
      <c r="A30" s="254">
        <v>12</v>
      </c>
      <c r="B30" s="280" t="s">
        <v>249</v>
      </c>
      <c r="C30" s="278">
        <v>4864790</v>
      </c>
      <c r="D30" s="264" t="s">
        <v>12</v>
      </c>
      <c r="E30" s="91" t="s">
        <v>323</v>
      </c>
      <c r="F30" s="467">
        <v>166.667</v>
      </c>
      <c r="G30" s="318">
        <v>43483</v>
      </c>
      <c r="H30" s="319">
        <v>44173</v>
      </c>
      <c r="I30" s="301">
        <f t="shared" si="0"/>
        <v>-690</v>
      </c>
      <c r="J30" s="301">
        <f t="shared" si="1"/>
        <v>-115000.23</v>
      </c>
      <c r="K30" s="301">
        <f t="shared" si="2"/>
        <v>-0.11500023</v>
      </c>
      <c r="L30" s="318">
        <v>988649</v>
      </c>
      <c r="M30" s="319">
        <v>988676</v>
      </c>
      <c r="N30" s="301">
        <f t="shared" si="3"/>
        <v>-27</v>
      </c>
      <c r="O30" s="301">
        <f t="shared" si="4"/>
        <v>-4500.009</v>
      </c>
      <c r="P30" s="301">
        <f t="shared" si="5"/>
        <v>-0.004500009</v>
      </c>
      <c r="Q30" s="429"/>
    </row>
    <row r="31" spans="1:17" ht="19.5" customHeight="1">
      <c r="A31" s="254">
        <v>13</v>
      </c>
      <c r="B31" s="280" t="s">
        <v>250</v>
      </c>
      <c r="C31" s="278">
        <v>4865179</v>
      </c>
      <c r="D31" s="264" t="s">
        <v>12</v>
      </c>
      <c r="E31" s="91" t="s">
        <v>323</v>
      </c>
      <c r="F31" s="467">
        <v>3750</v>
      </c>
      <c r="G31" s="318">
        <v>900</v>
      </c>
      <c r="H31" s="319">
        <v>932</v>
      </c>
      <c r="I31" s="301">
        <f t="shared" si="0"/>
        <v>-32</v>
      </c>
      <c r="J31" s="301">
        <f t="shared" si="1"/>
        <v>-120000</v>
      </c>
      <c r="K31" s="301">
        <f t="shared" si="2"/>
        <v>-0.12</v>
      </c>
      <c r="L31" s="318">
        <v>166</v>
      </c>
      <c r="M31" s="319">
        <v>171</v>
      </c>
      <c r="N31" s="301">
        <f t="shared" si="3"/>
        <v>-5</v>
      </c>
      <c r="O31" s="301">
        <f t="shared" si="4"/>
        <v>-18750</v>
      </c>
      <c r="P31" s="301">
        <f t="shared" si="5"/>
        <v>-0.01875</v>
      </c>
      <c r="Q31" s="429"/>
    </row>
    <row r="32" spans="1:17" ht="19.5" customHeight="1">
      <c r="A32" s="254">
        <v>14</v>
      </c>
      <c r="B32" s="280" t="s">
        <v>251</v>
      </c>
      <c r="C32" s="278">
        <v>4902550</v>
      </c>
      <c r="D32" s="264" t="s">
        <v>12</v>
      </c>
      <c r="E32" s="91" t="s">
        <v>323</v>
      </c>
      <c r="F32" s="467">
        <v>3000</v>
      </c>
      <c r="G32" s="318">
        <v>996575</v>
      </c>
      <c r="H32" s="319">
        <v>996659</v>
      </c>
      <c r="I32" s="301">
        <f t="shared" si="0"/>
        <v>-84</v>
      </c>
      <c r="J32" s="301">
        <f t="shared" si="1"/>
        <v>-252000</v>
      </c>
      <c r="K32" s="301">
        <f t="shared" si="2"/>
        <v>-0.252</v>
      </c>
      <c r="L32" s="318">
        <v>999858</v>
      </c>
      <c r="M32" s="319">
        <v>999858</v>
      </c>
      <c r="N32" s="301">
        <f t="shared" si="3"/>
        <v>0</v>
      </c>
      <c r="O32" s="301">
        <f t="shared" si="4"/>
        <v>0</v>
      </c>
      <c r="P32" s="301">
        <f t="shared" si="5"/>
        <v>0</v>
      </c>
      <c r="Q32" s="439" t="s">
        <v>491</v>
      </c>
    </row>
    <row r="33" spans="1:17" ht="19.5" customHeight="1">
      <c r="A33" s="254">
        <v>15</v>
      </c>
      <c r="B33" s="280" t="s">
        <v>350</v>
      </c>
      <c r="C33" s="278">
        <v>4864821</v>
      </c>
      <c r="D33" s="264" t="s">
        <v>12</v>
      </c>
      <c r="E33" s="91" t="s">
        <v>323</v>
      </c>
      <c r="F33" s="467">
        <v>150</v>
      </c>
      <c r="G33" s="318">
        <v>985213</v>
      </c>
      <c r="H33" s="319">
        <v>986692</v>
      </c>
      <c r="I33" s="301">
        <f t="shared" si="0"/>
        <v>-1479</v>
      </c>
      <c r="J33" s="301">
        <f t="shared" si="1"/>
        <v>-221850</v>
      </c>
      <c r="K33" s="301">
        <f t="shared" si="2"/>
        <v>-0.22185</v>
      </c>
      <c r="L33" s="318">
        <v>988292</v>
      </c>
      <c r="M33" s="319">
        <v>988279</v>
      </c>
      <c r="N33" s="301">
        <f t="shared" si="3"/>
        <v>13</v>
      </c>
      <c r="O33" s="301">
        <f t="shared" si="4"/>
        <v>1950</v>
      </c>
      <c r="P33" s="301">
        <f t="shared" si="5"/>
        <v>0.00195</v>
      </c>
      <c r="Q33" s="448"/>
    </row>
    <row r="34" spans="1:17" ht="19.5" customHeight="1">
      <c r="A34" s="254"/>
      <c r="B34" s="277" t="s">
        <v>237</v>
      </c>
      <c r="C34" s="278"/>
      <c r="D34" s="264"/>
      <c r="E34" s="80"/>
      <c r="F34" s="279"/>
      <c r="G34" s="318"/>
      <c r="H34" s="319"/>
      <c r="I34" s="301"/>
      <c r="J34" s="301"/>
      <c r="K34" s="301"/>
      <c r="L34" s="318"/>
      <c r="M34" s="319"/>
      <c r="N34" s="301"/>
      <c r="O34" s="301"/>
      <c r="P34" s="301"/>
      <c r="Q34" s="429"/>
    </row>
    <row r="35" spans="1:17" ht="19.5" customHeight="1">
      <c r="A35" s="254">
        <v>16</v>
      </c>
      <c r="B35" s="280" t="s">
        <v>252</v>
      </c>
      <c r="C35" s="278">
        <v>5128406</v>
      </c>
      <c r="D35" s="264" t="s">
        <v>12</v>
      </c>
      <c r="E35" s="91" t="s">
        <v>323</v>
      </c>
      <c r="F35" s="467">
        <v>-625</v>
      </c>
      <c r="G35" s="318">
        <v>999846</v>
      </c>
      <c r="H35" s="319">
        <v>999907</v>
      </c>
      <c r="I35" s="301">
        <f>G35-H35</f>
        <v>-61</v>
      </c>
      <c r="J35" s="301">
        <f>$F35*I35</f>
        <v>38125</v>
      </c>
      <c r="K35" s="301">
        <f>J35/1000000</f>
        <v>0.038125</v>
      </c>
      <c r="L35" s="318">
        <v>999914</v>
      </c>
      <c r="M35" s="319">
        <v>999914</v>
      </c>
      <c r="N35" s="301">
        <f>L35-M35</f>
        <v>0</v>
      </c>
      <c r="O35" s="301">
        <f>$F35*N35</f>
        <v>0</v>
      </c>
      <c r="P35" s="301">
        <f>O35/1000000</f>
        <v>0</v>
      </c>
      <c r="Q35" s="786"/>
    </row>
    <row r="36" spans="1:17" ht="19.5" customHeight="1">
      <c r="A36" s="254">
        <v>17</v>
      </c>
      <c r="B36" s="280" t="s">
        <v>255</v>
      </c>
      <c r="C36" s="278">
        <v>4902559</v>
      </c>
      <c r="D36" s="264" t="s">
        <v>12</v>
      </c>
      <c r="E36" s="91" t="s">
        <v>323</v>
      </c>
      <c r="F36" s="278">
        <v>-300</v>
      </c>
      <c r="G36" s="318">
        <v>231</v>
      </c>
      <c r="H36" s="319">
        <v>231</v>
      </c>
      <c r="I36" s="301">
        <f>G36-H36</f>
        <v>0</v>
      </c>
      <c r="J36" s="301">
        <f>$F36*I36</f>
        <v>0</v>
      </c>
      <c r="K36" s="301">
        <f>J36/1000000</f>
        <v>0</v>
      </c>
      <c r="L36" s="318">
        <v>3</v>
      </c>
      <c r="M36" s="319">
        <v>5</v>
      </c>
      <c r="N36" s="301">
        <f>L36-M36</f>
        <v>-2</v>
      </c>
      <c r="O36" s="301">
        <f>$F36*N36</f>
        <v>600</v>
      </c>
      <c r="P36" s="301">
        <f>O36/1000000</f>
        <v>0.0006</v>
      </c>
      <c r="Q36" s="429"/>
    </row>
    <row r="37" spans="1:17" ht="19.5" customHeight="1" thickBot="1">
      <c r="A37" s="282"/>
      <c r="B37" s="283" t="s">
        <v>253</v>
      </c>
      <c r="C37" s="283"/>
      <c r="D37" s="283"/>
      <c r="E37" s="283"/>
      <c r="F37" s="283"/>
      <c r="G37" s="97"/>
      <c r="H37" s="96"/>
      <c r="I37" s="96"/>
      <c r="J37" s="96"/>
      <c r="K37" s="393">
        <f>SUM(K28:K36)</f>
        <v>-0.8721471049999999</v>
      </c>
      <c r="L37" s="288"/>
      <c r="M37" s="637"/>
      <c r="N37" s="637"/>
      <c r="O37" s="637"/>
      <c r="P37" s="285">
        <f>SUM(P28:P36)</f>
        <v>-0.026450009</v>
      </c>
      <c r="Q37" s="515"/>
    </row>
    <row r="38" spans="1:16" ht="13.5" thickTop="1">
      <c r="A38" s="51"/>
      <c r="B38" s="2"/>
      <c r="C38" s="87"/>
      <c r="D38" s="51"/>
      <c r="E38" s="87"/>
      <c r="F38" s="9"/>
      <c r="G38" s="9"/>
      <c r="H38" s="9"/>
      <c r="I38" s="9"/>
      <c r="J38" s="9"/>
      <c r="K38" s="10"/>
      <c r="L38" s="289"/>
      <c r="M38" s="506"/>
      <c r="N38" s="506"/>
      <c r="O38" s="506"/>
      <c r="P38" s="506"/>
    </row>
    <row r="39" spans="11:16" ht="12.75">
      <c r="K39" s="506"/>
      <c r="L39" s="506"/>
      <c r="M39" s="506"/>
      <c r="N39" s="506"/>
      <c r="O39" s="506"/>
      <c r="P39" s="506"/>
    </row>
    <row r="40" spans="7:16" ht="12.75">
      <c r="G40" s="638"/>
      <c r="K40" s="506"/>
      <c r="L40" s="506"/>
      <c r="M40" s="506"/>
      <c r="N40" s="506"/>
      <c r="O40" s="506"/>
      <c r="P40" s="506"/>
    </row>
    <row r="41" spans="2:16" ht="21.75">
      <c r="B41" s="177" t="s">
        <v>309</v>
      </c>
      <c r="K41" s="639">
        <f>K20</f>
        <v>-0.64075</v>
      </c>
      <c r="L41" s="640"/>
      <c r="M41" s="640"/>
      <c r="N41" s="640"/>
      <c r="O41" s="640"/>
      <c r="P41" s="639">
        <f>P20</f>
        <v>0.0009000000000000001</v>
      </c>
    </row>
    <row r="42" spans="2:16" ht="21.75">
      <c r="B42" s="177" t="s">
        <v>310</v>
      </c>
      <c r="K42" s="639">
        <f>K25</f>
        <v>0.0723375</v>
      </c>
      <c r="L42" s="640"/>
      <c r="M42" s="640"/>
      <c r="N42" s="640"/>
      <c r="O42" s="640"/>
      <c r="P42" s="639">
        <f>P25</f>
        <v>-0.0006</v>
      </c>
    </row>
    <row r="43" spans="2:16" ht="21.75">
      <c r="B43" s="177" t="s">
        <v>311</v>
      </c>
      <c r="K43" s="639">
        <f>K37</f>
        <v>-0.8721471049999999</v>
      </c>
      <c r="L43" s="640"/>
      <c r="M43" s="640"/>
      <c r="N43" s="640"/>
      <c r="O43" s="640"/>
      <c r="P43" s="641">
        <f>P37</f>
        <v>-0.026450009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84" zoomScaleNormal="75" zoomScaleSheetLayoutView="84" zoomScalePageLayoutView="0" workbookViewId="0" topLeftCell="A1">
      <selection activeCell="G22" sqref="G22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216</v>
      </c>
    </row>
    <row r="2" spans="1:16" ht="20.25">
      <c r="A2" s="296" t="s">
        <v>217</v>
      </c>
      <c r="P2" s="261" t="str">
        <f>NDPL!Q1</f>
        <v>NOVEMBER-2021</v>
      </c>
    </row>
    <row r="3" spans="1:9" ht="18">
      <c r="A3" s="173" t="s">
        <v>326</v>
      </c>
      <c r="B3" s="173"/>
      <c r="C3" s="249"/>
      <c r="D3" s="250"/>
      <c r="E3" s="250"/>
      <c r="F3" s="249"/>
      <c r="G3" s="249"/>
      <c r="H3" s="249"/>
      <c r="I3" s="249"/>
    </row>
    <row r="4" spans="1:16" ht="24" thickBot="1">
      <c r="A4" s="3"/>
      <c r="G4" s="17"/>
      <c r="H4" s="17"/>
      <c r="I4" s="44" t="s">
        <v>372</v>
      </c>
      <c r="J4" s="17"/>
      <c r="K4" s="17"/>
      <c r="L4" s="17"/>
      <c r="M4" s="17"/>
      <c r="N4" s="44" t="s">
        <v>373</v>
      </c>
      <c r="O4" s="17"/>
      <c r="P4" s="17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30/11/2021</v>
      </c>
      <c r="H5" s="31" t="str">
        <f>NDPL!H5</f>
        <v>INTIAL READING 01/11/2021</v>
      </c>
      <c r="I5" s="31" t="s">
        <v>4</v>
      </c>
      <c r="J5" s="31" t="s">
        <v>5</v>
      </c>
      <c r="K5" s="31" t="s">
        <v>6</v>
      </c>
      <c r="L5" s="33" t="str">
        <f>NDPL!G5</f>
        <v>FINAL READING 30/11/2021</v>
      </c>
      <c r="M5" s="31" t="str">
        <f>NDPL!H5</f>
        <v>INTIAL READING 01/11/2021</v>
      </c>
      <c r="N5" s="31" t="s">
        <v>4</v>
      </c>
      <c r="O5" s="31" t="s">
        <v>5</v>
      </c>
      <c r="P5" s="32" t="s">
        <v>6</v>
      </c>
      <c r="Q5" s="32" t="s">
        <v>286</v>
      </c>
    </row>
    <row r="6" ht="14.25" thickBot="1" thickTop="1"/>
    <row r="7" spans="1:17" ht="13.5" thickTop="1">
      <c r="A7" s="22"/>
      <c r="B7" s="104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42"/>
    </row>
    <row r="8" spans="1:17" ht="18">
      <c r="A8" s="108"/>
      <c r="B8" s="404" t="s">
        <v>262</v>
      </c>
      <c r="C8" s="403"/>
      <c r="D8" s="111"/>
      <c r="E8" s="111"/>
      <c r="F8" s="113"/>
      <c r="G8" s="122"/>
      <c r="H8" s="17"/>
      <c r="I8" s="64"/>
      <c r="J8" s="64"/>
      <c r="K8" s="66"/>
      <c r="L8" s="65"/>
      <c r="M8" s="63"/>
      <c r="N8" s="64"/>
      <c r="O8" s="64"/>
      <c r="P8" s="66"/>
      <c r="Q8" s="143"/>
    </row>
    <row r="9" spans="1:17" ht="18">
      <c r="A9" s="115"/>
      <c r="B9" s="405" t="s">
        <v>263</v>
      </c>
      <c r="C9" s="406" t="s">
        <v>257</v>
      </c>
      <c r="D9" s="116"/>
      <c r="E9" s="111"/>
      <c r="F9" s="113"/>
      <c r="G9" s="21"/>
      <c r="H9" s="17"/>
      <c r="I9" s="64"/>
      <c r="J9" s="64"/>
      <c r="K9" s="66"/>
      <c r="L9" s="172"/>
      <c r="M9" s="64"/>
      <c r="N9" s="64"/>
      <c r="O9" s="64"/>
      <c r="P9" s="66"/>
      <c r="Q9" s="143"/>
    </row>
    <row r="10" spans="1:17" s="425" customFormat="1" ht="18">
      <c r="A10" s="396">
        <v>1</v>
      </c>
      <c r="B10" s="495" t="s">
        <v>258</v>
      </c>
      <c r="C10" s="403">
        <v>5295181</v>
      </c>
      <c r="D10" s="421" t="s">
        <v>12</v>
      </c>
      <c r="E10" s="111" t="s">
        <v>330</v>
      </c>
      <c r="F10" s="496">
        <v>1000</v>
      </c>
      <c r="G10" s="318">
        <v>139595</v>
      </c>
      <c r="H10" s="319">
        <v>133814</v>
      </c>
      <c r="I10" s="301">
        <f>G10-H10</f>
        <v>5781</v>
      </c>
      <c r="J10" s="301">
        <f>$F10*I10</f>
        <v>5781000</v>
      </c>
      <c r="K10" s="301">
        <f>J10/1000000</f>
        <v>5.781</v>
      </c>
      <c r="L10" s="318">
        <v>47829</v>
      </c>
      <c r="M10" s="319">
        <v>47829</v>
      </c>
      <c r="N10" s="301">
        <f>L10-M10</f>
        <v>0</v>
      </c>
      <c r="O10" s="301">
        <f>$F10*N10</f>
        <v>0</v>
      </c>
      <c r="P10" s="301">
        <f>O10/1000000</f>
        <v>0</v>
      </c>
      <c r="Q10" s="429"/>
    </row>
    <row r="11" spans="1:17" s="425" customFormat="1" ht="18">
      <c r="A11" s="396">
        <v>2</v>
      </c>
      <c r="B11" s="495" t="s">
        <v>260</v>
      </c>
      <c r="C11" s="403">
        <v>4864970</v>
      </c>
      <c r="D11" s="421" t="s">
        <v>12</v>
      </c>
      <c r="E11" s="111" t="s">
        <v>330</v>
      </c>
      <c r="F11" s="496">
        <v>2000</v>
      </c>
      <c r="G11" s="318">
        <v>16305</v>
      </c>
      <c r="H11" s="319">
        <v>13549</v>
      </c>
      <c r="I11" s="301">
        <f>G11-H11</f>
        <v>2756</v>
      </c>
      <c r="J11" s="301">
        <f>$F11*I11</f>
        <v>5512000</v>
      </c>
      <c r="K11" s="301">
        <f>J11/1000000</f>
        <v>5.512</v>
      </c>
      <c r="L11" s="318">
        <v>1630</v>
      </c>
      <c r="M11" s="319">
        <v>1630</v>
      </c>
      <c r="N11" s="301">
        <f>L11-M11</f>
        <v>0</v>
      </c>
      <c r="O11" s="301">
        <f>$F11*N11</f>
        <v>0</v>
      </c>
      <c r="P11" s="301">
        <f>O11/1000000</f>
        <v>0</v>
      </c>
      <c r="Q11" s="439"/>
    </row>
    <row r="12" spans="1:17" s="425" customFormat="1" ht="18">
      <c r="A12" s="90">
        <v>3</v>
      </c>
      <c r="B12" s="745" t="s">
        <v>453</v>
      </c>
      <c r="C12" s="403">
        <v>4864958</v>
      </c>
      <c r="D12" s="696" t="s">
        <v>12</v>
      </c>
      <c r="E12" s="696" t="s">
        <v>330</v>
      </c>
      <c r="F12" s="496">
        <v>-500</v>
      </c>
      <c r="G12" s="318">
        <v>888266</v>
      </c>
      <c r="H12" s="319">
        <v>891297</v>
      </c>
      <c r="I12" s="301">
        <f>G12-H12</f>
        <v>-3031</v>
      </c>
      <c r="J12" s="301">
        <f>$F12*I12</f>
        <v>1515500</v>
      </c>
      <c r="K12" s="301">
        <f>J12/1000000</f>
        <v>1.5155</v>
      </c>
      <c r="L12" s="318">
        <v>998004</v>
      </c>
      <c r="M12" s="319">
        <v>998004</v>
      </c>
      <c r="N12" s="301">
        <f>L12-M12</f>
        <v>0</v>
      </c>
      <c r="O12" s="301">
        <f>$F12*N12</f>
        <v>0</v>
      </c>
      <c r="P12" s="301">
        <f>O12/1000000</f>
        <v>0</v>
      </c>
      <c r="Q12" s="429"/>
    </row>
    <row r="13" spans="1:17" s="425" customFormat="1" ht="18">
      <c r="A13" s="90">
        <v>4</v>
      </c>
      <c r="B13" s="745" t="s">
        <v>454</v>
      </c>
      <c r="C13" s="403">
        <v>5295115</v>
      </c>
      <c r="D13" s="696" t="s">
        <v>12</v>
      </c>
      <c r="E13" s="696" t="s">
        <v>330</v>
      </c>
      <c r="F13" s="496">
        <v>-100</v>
      </c>
      <c r="G13" s="318">
        <v>425190</v>
      </c>
      <c r="H13" s="319">
        <v>426429</v>
      </c>
      <c r="I13" s="301">
        <f>G13-H13</f>
        <v>-1239</v>
      </c>
      <c r="J13" s="301">
        <f>$F13*I13</f>
        <v>123900</v>
      </c>
      <c r="K13" s="301">
        <f>J13/1000000</f>
        <v>0.1239</v>
      </c>
      <c r="L13" s="318">
        <v>984122</v>
      </c>
      <c r="M13" s="319">
        <v>984122</v>
      </c>
      <c r="N13" s="301">
        <f>L13-M13</f>
        <v>0</v>
      </c>
      <c r="O13" s="301">
        <f>$F13*N13</f>
        <v>0</v>
      </c>
      <c r="P13" s="301">
        <f>O13/1000000</f>
        <v>0</v>
      </c>
      <c r="Q13" s="429"/>
    </row>
    <row r="14" spans="1:17" ht="14.25">
      <c r="A14" s="90"/>
      <c r="B14" s="117"/>
      <c r="C14" s="101"/>
      <c r="D14" s="421"/>
      <c r="E14" s="118"/>
      <c r="F14" s="119"/>
      <c r="G14" s="123"/>
      <c r="H14" s="124"/>
      <c r="I14" s="64"/>
      <c r="J14" s="64"/>
      <c r="K14" s="64"/>
      <c r="L14" s="172"/>
      <c r="M14" s="64"/>
      <c r="N14" s="64"/>
      <c r="O14" s="64"/>
      <c r="P14" s="66"/>
      <c r="Q14" s="143"/>
    </row>
    <row r="15" spans="1:17" ht="18">
      <c r="A15" s="90"/>
      <c r="B15" s="117"/>
      <c r="C15" s="101"/>
      <c r="D15" s="421"/>
      <c r="E15" s="118"/>
      <c r="F15" s="119"/>
      <c r="G15" s="123"/>
      <c r="H15" s="416" t="s">
        <v>295</v>
      </c>
      <c r="I15" s="399"/>
      <c r="J15" s="284"/>
      <c r="K15" s="400">
        <f>SUM(K10:K14)</f>
        <v>12.9324</v>
      </c>
      <c r="L15" s="172"/>
      <c r="M15" s="417" t="s">
        <v>295</v>
      </c>
      <c r="N15" s="401"/>
      <c r="O15" s="397"/>
      <c r="P15" s="400">
        <f>SUM(P10:P14)</f>
        <v>0</v>
      </c>
      <c r="Q15" s="143"/>
    </row>
    <row r="16" spans="1:17" ht="18">
      <c r="A16" s="90"/>
      <c r="B16" s="293"/>
      <c r="C16" s="292"/>
      <c r="D16" s="421"/>
      <c r="E16" s="118"/>
      <c r="F16" s="119"/>
      <c r="G16" s="123"/>
      <c r="H16" s="124"/>
      <c r="I16" s="64"/>
      <c r="J16" s="64"/>
      <c r="K16" s="66"/>
      <c r="L16" s="172"/>
      <c r="M16" s="64"/>
      <c r="N16" s="64"/>
      <c r="O16" s="64"/>
      <c r="P16" s="66"/>
      <c r="Q16" s="143"/>
    </row>
    <row r="17" spans="1:17" ht="18">
      <c r="A17" s="21"/>
      <c r="B17" s="17"/>
      <c r="C17" s="17"/>
      <c r="D17" s="17"/>
      <c r="E17" s="17"/>
      <c r="F17" s="17"/>
      <c r="G17" s="21"/>
      <c r="H17" s="419"/>
      <c r="I17" s="418"/>
      <c r="J17" s="370"/>
      <c r="K17" s="402"/>
      <c r="L17" s="21"/>
      <c r="M17" s="419"/>
      <c r="N17" s="402"/>
      <c r="O17" s="370"/>
      <c r="P17" s="402"/>
      <c r="Q17" s="143"/>
    </row>
    <row r="18" spans="1:17" ht="12.75">
      <c r="A18" s="21"/>
      <c r="B18" s="17"/>
      <c r="C18" s="17"/>
      <c r="D18" s="17"/>
      <c r="E18" s="17"/>
      <c r="F18" s="17"/>
      <c r="G18" s="21"/>
      <c r="H18" s="17"/>
      <c r="I18" s="17"/>
      <c r="J18" s="17"/>
      <c r="K18" s="17"/>
      <c r="L18" s="21"/>
      <c r="M18" s="17"/>
      <c r="N18" s="17"/>
      <c r="O18" s="17"/>
      <c r="P18" s="95"/>
      <c r="Q18" s="143"/>
    </row>
    <row r="19" spans="1:17" ht="13.5" thickBot="1">
      <c r="A19" s="25"/>
      <c r="B19" s="26"/>
      <c r="C19" s="26"/>
      <c r="D19" s="26"/>
      <c r="E19" s="26"/>
      <c r="F19" s="26"/>
      <c r="G19" s="25"/>
      <c r="H19" s="26"/>
      <c r="I19" s="185"/>
      <c r="J19" s="26"/>
      <c r="K19" s="186"/>
      <c r="L19" s="25"/>
      <c r="M19" s="26"/>
      <c r="N19" s="185"/>
      <c r="O19" s="26"/>
      <c r="P19" s="186"/>
      <c r="Q19" s="144"/>
    </row>
    <row r="20" ht="13.5" thickTop="1"/>
    <row r="24" spans="1:16" ht="18">
      <c r="A24" s="407" t="s">
        <v>265</v>
      </c>
      <c r="B24" s="174"/>
      <c r="C24" s="174"/>
      <c r="D24" s="174"/>
      <c r="E24" s="174"/>
      <c r="F24" s="174"/>
      <c r="K24" s="125">
        <f>(K15+K17)</f>
        <v>12.9324</v>
      </c>
      <c r="L24" s="126"/>
      <c r="M24" s="126"/>
      <c r="N24" s="126"/>
      <c r="O24" s="126"/>
      <c r="P24" s="125">
        <f>(P15+P17)</f>
        <v>0</v>
      </c>
    </row>
    <row r="27" spans="1:2" ht="18">
      <c r="A27" s="407" t="s">
        <v>266</v>
      </c>
      <c r="B27" s="407" t="s">
        <v>267</v>
      </c>
    </row>
    <row r="28" spans="1:16" ht="18">
      <c r="A28" s="187"/>
      <c r="B28" s="187"/>
      <c r="H28" s="147" t="s">
        <v>268</v>
      </c>
      <c r="I28" s="174"/>
      <c r="J28" s="147"/>
      <c r="K28" s="259">
        <f>SUM(NDPL!K53:K57)</f>
        <v>-19.46662367</v>
      </c>
      <c r="L28" s="259"/>
      <c r="M28" s="259"/>
      <c r="N28" s="259"/>
      <c r="O28" s="259"/>
      <c r="P28" s="259">
        <f>SUM(NDPL!P53:P57)</f>
        <v>0</v>
      </c>
    </row>
    <row r="29" spans="8:16" ht="18">
      <c r="H29" s="147" t="s">
        <v>269</v>
      </c>
      <c r="I29" s="174"/>
      <c r="J29" s="147"/>
      <c r="K29" s="259">
        <f>BRPL!K19</f>
        <v>0</v>
      </c>
      <c r="L29" s="259"/>
      <c r="M29" s="259"/>
      <c r="N29" s="840"/>
      <c r="O29" s="259"/>
      <c r="P29" s="259">
        <f>BRPL!P19</f>
        <v>0</v>
      </c>
    </row>
    <row r="30" spans="8:16" ht="18">
      <c r="H30" s="147" t="s">
        <v>270</v>
      </c>
      <c r="I30" s="174"/>
      <c r="J30" s="147"/>
      <c r="K30" s="174">
        <f>SUM(BYPL!K31,BYPL!K86:K89)</f>
        <v>-13.632</v>
      </c>
      <c r="L30" s="174"/>
      <c r="M30" s="408"/>
      <c r="N30" s="840"/>
      <c r="O30" s="174"/>
      <c r="P30" s="174">
        <f>SUM(BYPL!P31,BYPL!P86:P89)</f>
        <v>-0.015</v>
      </c>
    </row>
    <row r="31" spans="8:16" ht="18">
      <c r="H31" s="147" t="s">
        <v>271</v>
      </c>
      <c r="I31" s="174"/>
      <c r="J31" s="147"/>
      <c r="K31" s="174">
        <f>NDMC!K32</f>
        <v>-4.252</v>
      </c>
      <c r="L31" s="174"/>
      <c r="N31" s="840"/>
      <c r="O31" s="174"/>
      <c r="P31" s="174">
        <f>NDMC!P32</f>
        <v>0</v>
      </c>
    </row>
    <row r="32" spans="8:16" ht="18">
      <c r="H32" s="147" t="s">
        <v>272</v>
      </c>
      <c r="I32" s="174"/>
      <c r="J32" s="147"/>
      <c r="K32" s="174">
        <v>0</v>
      </c>
      <c r="L32" s="174"/>
      <c r="M32" s="174"/>
      <c r="N32" s="840"/>
      <c r="O32" s="174"/>
      <c r="P32" s="174">
        <v>0</v>
      </c>
    </row>
    <row r="33" spans="8:16" ht="18">
      <c r="H33" s="147" t="s">
        <v>441</v>
      </c>
      <c r="I33" s="174"/>
      <c r="J33" s="147"/>
      <c r="K33" s="174">
        <v>0</v>
      </c>
      <c r="L33" s="174"/>
      <c r="N33" s="840"/>
      <c r="O33" s="174"/>
      <c r="P33" s="174">
        <v>0</v>
      </c>
    </row>
    <row r="34" spans="8:16" ht="18">
      <c r="H34" s="409" t="s">
        <v>273</v>
      </c>
      <c r="I34" s="147"/>
      <c r="J34" s="147"/>
      <c r="K34" s="147">
        <f>SUM(K28:K33)</f>
        <v>-37.350623670000004</v>
      </c>
      <c r="L34" s="174"/>
      <c r="M34" s="174"/>
      <c r="N34" s="840"/>
      <c r="O34" s="174"/>
      <c r="P34" s="147">
        <f>SUM(P28:P33)</f>
        <v>-0.015</v>
      </c>
    </row>
    <row r="35" spans="8:16" ht="18">
      <c r="H35" s="174"/>
      <c r="I35" s="174"/>
      <c r="J35" s="174"/>
      <c r="K35" s="174"/>
      <c r="L35" s="174"/>
      <c r="N35" s="840"/>
      <c r="O35" s="174"/>
      <c r="P35" s="174"/>
    </row>
    <row r="36" spans="1:16" ht="18">
      <c r="A36" s="407" t="s">
        <v>296</v>
      </c>
      <c r="B36" s="103"/>
      <c r="C36" s="103"/>
      <c r="D36" s="103"/>
      <c r="E36" s="103"/>
      <c r="F36" s="103"/>
      <c r="G36" s="103"/>
      <c r="H36" s="147"/>
      <c r="I36" s="410"/>
      <c r="J36" s="147"/>
      <c r="K36" s="410">
        <f>(K24+K34)</f>
        <v>-24.418223670000003</v>
      </c>
      <c r="L36" s="174"/>
      <c r="M36" s="174"/>
      <c r="N36" s="840"/>
      <c r="O36" s="174"/>
      <c r="P36" s="410">
        <f>(P24+P34)</f>
        <v>-0.015</v>
      </c>
    </row>
    <row r="37" spans="1:14" ht="18">
      <c r="A37" s="147"/>
      <c r="B37" s="102"/>
      <c r="C37" s="103"/>
      <c r="D37" s="103"/>
      <c r="E37" s="103"/>
      <c r="F37" s="103"/>
      <c r="G37" s="103"/>
      <c r="H37" s="103"/>
      <c r="I37" s="128"/>
      <c r="J37" s="103"/>
      <c r="N37" s="840"/>
    </row>
    <row r="38" spans="1:14" ht="18">
      <c r="A38" s="409" t="s">
        <v>274</v>
      </c>
      <c r="B38" s="147" t="s">
        <v>275</v>
      </c>
      <c r="C38" s="103"/>
      <c r="D38" s="103"/>
      <c r="E38" s="103"/>
      <c r="F38" s="103"/>
      <c r="G38" s="103"/>
      <c r="H38" s="103"/>
      <c r="I38" s="128"/>
      <c r="J38" s="103"/>
      <c r="N38" s="841"/>
    </row>
    <row r="39" spans="1:14" ht="15.75">
      <c r="A39" s="127"/>
      <c r="B39" s="102"/>
      <c r="C39" s="103"/>
      <c r="D39" s="103"/>
      <c r="E39" s="103"/>
      <c r="F39" s="103"/>
      <c r="G39" s="103"/>
      <c r="H39" s="103"/>
      <c r="I39" s="128"/>
      <c r="J39" s="103"/>
      <c r="N39" s="840"/>
    </row>
    <row r="40" spans="1:16" ht="18">
      <c r="A40" s="411" t="s">
        <v>276</v>
      </c>
      <c r="B40" s="412" t="s">
        <v>277</v>
      </c>
      <c r="C40" s="413" t="s">
        <v>278</v>
      </c>
      <c r="D40" s="412"/>
      <c r="E40" s="412"/>
      <c r="F40" s="412"/>
      <c r="G40" s="174">
        <v>33.5488</v>
      </c>
      <c r="H40" s="412" t="s">
        <v>279</v>
      </c>
      <c r="I40" s="412"/>
      <c r="J40" s="414"/>
      <c r="K40" s="412">
        <f aca="true" t="shared" si="0" ref="K40:K45">($K$36*G40)/100</f>
        <v>-8.192021022600962</v>
      </c>
      <c r="L40" s="412"/>
      <c r="M40" s="412"/>
      <c r="N40" s="412"/>
      <c r="O40" s="412"/>
      <c r="P40" s="412">
        <f aca="true" t="shared" si="1" ref="P40:P45">($P$36*G40)/100</f>
        <v>-0.00503232</v>
      </c>
    </row>
    <row r="41" spans="1:16" ht="18">
      <c r="A41" s="411" t="s">
        <v>280</v>
      </c>
      <c r="B41" s="412" t="s">
        <v>331</v>
      </c>
      <c r="C41" s="413" t="s">
        <v>278</v>
      </c>
      <c r="D41" s="412"/>
      <c r="E41" s="412"/>
      <c r="F41" s="412"/>
      <c r="G41" s="174">
        <v>39.999</v>
      </c>
      <c r="H41" s="412" t="s">
        <v>279</v>
      </c>
      <c r="I41" s="412"/>
      <c r="J41" s="414"/>
      <c r="K41" s="412">
        <f t="shared" si="0"/>
        <v>-9.767045285763302</v>
      </c>
      <c r="L41" s="412"/>
      <c r="N41" s="412"/>
      <c r="O41" s="412"/>
      <c r="P41" s="412">
        <f t="shared" si="1"/>
        <v>-0.00599985</v>
      </c>
    </row>
    <row r="42" spans="1:16" ht="18">
      <c r="A42" s="411" t="s">
        <v>281</v>
      </c>
      <c r="B42" s="412" t="s">
        <v>332</v>
      </c>
      <c r="C42" s="413" t="s">
        <v>278</v>
      </c>
      <c r="D42" s="412"/>
      <c r="E42" s="412"/>
      <c r="F42" s="412"/>
      <c r="G42" s="174">
        <v>21.1691</v>
      </c>
      <c r="H42" s="412" t="s">
        <v>279</v>
      </c>
      <c r="I42" s="412"/>
      <c r="J42" s="414"/>
      <c r="K42" s="412">
        <f t="shared" si="0"/>
        <v>-5.169118186925971</v>
      </c>
      <c r="L42" s="412"/>
      <c r="M42" s="412"/>
      <c r="N42" s="412"/>
      <c r="O42" s="412"/>
      <c r="P42" s="412">
        <f t="shared" si="1"/>
        <v>-0.003175365</v>
      </c>
    </row>
    <row r="43" spans="1:16" ht="18">
      <c r="A43" s="411" t="s">
        <v>282</v>
      </c>
      <c r="B43" s="412" t="s">
        <v>333</v>
      </c>
      <c r="C43" s="413" t="s">
        <v>278</v>
      </c>
      <c r="D43" s="412"/>
      <c r="E43" s="412"/>
      <c r="F43" s="412"/>
      <c r="G43" s="174">
        <v>3.9173</v>
      </c>
      <c r="H43" s="412" t="s">
        <v>279</v>
      </c>
      <c r="I43" s="412"/>
      <c r="J43" s="414"/>
      <c r="K43" s="412">
        <f t="shared" si="0"/>
        <v>-0.9565350758249102</v>
      </c>
      <c r="L43" s="412"/>
      <c r="M43" s="412"/>
      <c r="N43" s="412"/>
      <c r="O43" s="412"/>
      <c r="P43" s="412">
        <f t="shared" si="1"/>
        <v>-0.000587595</v>
      </c>
    </row>
    <row r="44" spans="1:16" ht="18">
      <c r="A44" s="411" t="s">
        <v>283</v>
      </c>
      <c r="B44" s="412" t="s">
        <v>334</v>
      </c>
      <c r="C44" s="413" t="s">
        <v>278</v>
      </c>
      <c r="D44" s="412"/>
      <c r="E44" s="412"/>
      <c r="F44" s="412"/>
      <c r="G44" s="174">
        <v>0.7934</v>
      </c>
      <c r="H44" s="412" t="s">
        <v>279</v>
      </c>
      <c r="I44" s="412"/>
      <c r="J44" s="414"/>
      <c r="K44" s="412">
        <f t="shared" si="0"/>
        <v>-0.19373418659778005</v>
      </c>
      <c r="L44" s="412"/>
      <c r="M44" s="412"/>
      <c r="N44" s="412"/>
      <c r="O44" s="412"/>
      <c r="P44" s="412">
        <f t="shared" si="1"/>
        <v>-0.00011901</v>
      </c>
    </row>
    <row r="45" spans="1:16" ht="18">
      <c r="A45" s="411" t="s">
        <v>439</v>
      </c>
      <c r="B45" s="412" t="s">
        <v>440</v>
      </c>
      <c r="C45" s="413" t="s">
        <v>278</v>
      </c>
      <c r="F45" s="129"/>
      <c r="G45" s="412">
        <v>0.5724</v>
      </c>
      <c r="H45" s="412" t="s">
        <v>279</v>
      </c>
      <c r="J45" s="130"/>
      <c r="K45" s="412">
        <f t="shared" si="0"/>
        <v>-0.13976991228708002</v>
      </c>
      <c r="P45" s="412">
        <f t="shared" si="1"/>
        <v>-8.586E-05</v>
      </c>
    </row>
    <row r="46" spans="1:10" ht="15">
      <c r="A46" s="415" t="s">
        <v>499</v>
      </c>
      <c r="F46" s="129"/>
      <c r="J46" s="130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4">
      <selection activeCell="T23" sqref="T2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8.851562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1"/>
      <c r="R1" s="17"/>
    </row>
    <row r="2" spans="1:18" ht="30">
      <c r="A2" s="195"/>
      <c r="B2" s="17"/>
      <c r="C2" s="17"/>
      <c r="D2" s="17"/>
      <c r="E2" s="17"/>
      <c r="F2" s="17"/>
      <c r="G2" s="364" t="s">
        <v>329</v>
      </c>
      <c r="H2" s="17"/>
      <c r="I2" s="17"/>
      <c r="J2" s="17"/>
      <c r="K2" s="17"/>
      <c r="L2" s="17"/>
      <c r="M2" s="17"/>
      <c r="N2" s="17"/>
      <c r="O2" s="17"/>
      <c r="P2" s="17"/>
      <c r="Q2" s="252"/>
      <c r="R2" s="17"/>
    </row>
    <row r="3" spans="1:18" ht="26.25">
      <c r="A3" s="19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2"/>
      <c r="R3" s="17"/>
    </row>
    <row r="4" spans="1:18" ht="25.5">
      <c r="A4" s="19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2"/>
      <c r="R4" s="17"/>
    </row>
    <row r="5" spans="1:18" ht="23.25">
      <c r="A5" s="201"/>
      <c r="B5" s="17"/>
      <c r="C5" s="359" t="s">
        <v>359</v>
      </c>
      <c r="D5" s="17"/>
      <c r="E5" s="17"/>
      <c r="F5" s="17"/>
      <c r="G5" s="17"/>
      <c r="H5" s="17"/>
      <c r="I5" s="17"/>
      <c r="J5" s="17"/>
      <c r="K5" s="17"/>
      <c r="L5" s="198"/>
      <c r="M5" s="17"/>
      <c r="N5" s="17"/>
      <c r="O5" s="17"/>
      <c r="P5" s="17"/>
      <c r="Q5" s="252"/>
      <c r="R5" s="17"/>
    </row>
    <row r="6" spans="1:18" ht="18">
      <c r="A6" s="197"/>
      <c r="B6" s="10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2"/>
      <c r="R6" s="17"/>
    </row>
    <row r="7" spans="1:18" ht="26.25">
      <c r="A7" s="195"/>
      <c r="B7" s="17"/>
      <c r="C7" s="17"/>
      <c r="D7" s="17"/>
      <c r="E7" s="17"/>
      <c r="F7" s="238" t="s">
        <v>481</v>
      </c>
      <c r="G7" s="17"/>
      <c r="H7" s="17"/>
      <c r="I7" s="17"/>
      <c r="J7" s="17"/>
      <c r="K7" s="17"/>
      <c r="L7" s="198"/>
      <c r="M7" s="17"/>
      <c r="N7" s="17"/>
      <c r="O7" s="17"/>
      <c r="P7" s="17"/>
      <c r="Q7" s="252"/>
      <c r="R7" s="17"/>
    </row>
    <row r="8" spans="1:18" ht="25.5">
      <c r="A8" s="196"/>
      <c r="B8" s="199"/>
      <c r="C8" s="17"/>
      <c r="D8" s="17"/>
      <c r="E8" s="17"/>
      <c r="F8" s="17"/>
      <c r="G8" s="17"/>
      <c r="H8" s="200"/>
      <c r="I8" s="17"/>
      <c r="J8" s="17"/>
      <c r="K8" s="17"/>
      <c r="L8" s="17"/>
      <c r="M8" s="17"/>
      <c r="N8" s="17"/>
      <c r="O8" s="17"/>
      <c r="P8" s="17"/>
      <c r="Q8" s="252"/>
      <c r="R8" s="17"/>
    </row>
    <row r="9" spans="1:18" ht="12.75">
      <c r="A9" s="201"/>
      <c r="B9" s="17"/>
      <c r="C9" s="17"/>
      <c r="D9" s="17"/>
      <c r="E9" s="17"/>
      <c r="F9" s="17"/>
      <c r="G9" s="17"/>
      <c r="H9" s="202"/>
      <c r="I9" s="17"/>
      <c r="J9" s="17"/>
      <c r="K9" s="17"/>
      <c r="L9" s="17"/>
      <c r="M9" s="17"/>
      <c r="N9" s="17"/>
      <c r="O9" s="17"/>
      <c r="P9" s="17"/>
      <c r="Q9" s="252"/>
      <c r="R9" s="17"/>
    </row>
    <row r="10" spans="1:18" ht="45.75" customHeight="1">
      <c r="A10" s="201"/>
      <c r="B10" s="245" t="s">
        <v>297</v>
      </c>
      <c r="C10" s="17"/>
      <c r="D10" s="17"/>
      <c r="E10" s="17"/>
      <c r="F10" s="17"/>
      <c r="G10" s="17"/>
      <c r="H10" s="202"/>
      <c r="I10" s="239"/>
      <c r="J10" s="63"/>
      <c r="K10" s="63"/>
      <c r="L10" s="63"/>
      <c r="M10" s="63"/>
      <c r="N10" s="239"/>
      <c r="O10" s="63"/>
      <c r="P10" s="63"/>
      <c r="Q10" s="252"/>
      <c r="R10" s="17"/>
    </row>
    <row r="11" spans="1:19" ht="20.25">
      <c r="A11" s="201"/>
      <c r="B11" s="17"/>
      <c r="C11" s="17"/>
      <c r="D11" s="17"/>
      <c r="E11" s="17"/>
      <c r="F11" s="17"/>
      <c r="G11" s="17"/>
      <c r="H11" s="205"/>
      <c r="I11" s="378" t="s">
        <v>316</v>
      </c>
      <c r="J11" s="240"/>
      <c r="K11" s="240"/>
      <c r="L11" s="240"/>
      <c r="M11" s="240"/>
      <c r="N11" s="378" t="s">
        <v>317</v>
      </c>
      <c r="O11" s="240"/>
      <c r="P11" s="240"/>
      <c r="Q11" s="353"/>
      <c r="R11" s="208"/>
      <c r="S11" s="188"/>
    </row>
    <row r="12" spans="1:18" ht="12.75">
      <c r="A12" s="201"/>
      <c r="B12" s="17"/>
      <c r="C12" s="17"/>
      <c r="D12" s="17"/>
      <c r="E12" s="17"/>
      <c r="F12" s="17"/>
      <c r="G12" s="17"/>
      <c r="H12" s="202"/>
      <c r="I12" s="237"/>
      <c r="J12" s="237"/>
      <c r="K12" s="237"/>
      <c r="L12" s="237"/>
      <c r="M12" s="237"/>
      <c r="N12" s="237"/>
      <c r="O12" s="237"/>
      <c r="P12" s="237"/>
      <c r="Q12" s="252"/>
      <c r="R12" s="17"/>
    </row>
    <row r="13" spans="1:18" ht="26.25">
      <c r="A13" s="358">
        <v>1</v>
      </c>
      <c r="B13" s="359" t="s">
        <v>298</v>
      </c>
      <c r="C13" s="360"/>
      <c r="D13" s="360"/>
      <c r="E13" s="357"/>
      <c r="F13" s="357"/>
      <c r="G13" s="204"/>
      <c r="H13" s="354"/>
      <c r="I13" s="355">
        <f>NDPL!K175</f>
        <v>-98.05660593760092</v>
      </c>
      <c r="J13" s="238"/>
      <c r="K13" s="238"/>
      <c r="L13" s="238"/>
      <c r="M13" s="354"/>
      <c r="N13" s="355">
        <f>NDPL!P175</f>
        <v>-0.247061159</v>
      </c>
      <c r="O13" s="238"/>
      <c r="P13" s="238"/>
      <c r="Q13" s="252"/>
      <c r="R13" s="17"/>
    </row>
    <row r="14" spans="1:18" ht="26.25">
      <c r="A14" s="358"/>
      <c r="B14" s="359"/>
      <c r="C14" s="360"/>
      <c r="D14" s="360"/>
      <c r="E14" s="357"/>
      <c r="F14" s="357"/>
      <c r="G14" s="204"/>
      <c r="H14" s="354"/>
      <c r="I14" s="355"/>
      <c r="J14" s="238"/>
      <c r="K14" s="238"/>
      <c r="L14" s="238"/>
      <c r="M14" s="354"/>
      <c r="N14" s="355"/>
      <c r="O14" s="238"/>
      <c r="P14" s="238"/>
      <c r="Q14" s="252"/>
      <c r="R14" s="17"/>
    </row>
    <row r="15" spans="1:18" ht="26.25">
      <c r="A15" s="358"/>
      <c r="B15" s="359"/>
      <c r="C15" s="360"/>
      <c r="D15" s="360"/>
      <c r="E15" s="357"/>
      <c r="F15" s="357"/>
      <c r="G15" s="199"/>
      <c r="H15" s="354"/>
      <c r="I15" s="355"/>
      <c r="J15" s="238"/>
      <c r="K15" s="238"/>
      <c r="L15" s="238"/>
      <c r="M15" s="354"/>
      <c r="N15" s="355"/>
      <c r="O15" s="238"/>
      <c r="P15" s="238"/>
      <c r="Q15" s="252"/>
      <c r="R15" s="17"/>
    </row>
    <row r="16" spans="1:18" ht="23.25" customHeight="1">
      <c r="A16" s="358">
        <v>2</v>
      </c>
      <c r="B16" s="359" t="s">
        <v>299</v>
      </c>
      <c r="C16" s="360"/>
      <c r="D16" s="360"/>
      <c r="E16" s="357"/>
      <c r="F16" s="357"/>
      <c r="G16" s="204"/>
      <c r="H16" s="354"/>
      <c r="I16" s="355">
        <f>BRPL!K222</f>
        <v>-102.04378822576335</v>
      </c>
      <c r="J16" s="238"/>
      <c r="K16" s="238"/>
      <c r="L16" s="238"/>
      <c r="M16" s="354"/>
      <c r="N16" s="355">
        <f>BRPL!P222</f>
        <v>-0.8039585800000001</v>
      </c>
      <c r="O16" s="238"/>
      <c r="P16" s="238"/>
      <c r="Q16" s="252"/>
      <c r="R16" s="17"/>
    </row>
    <row r="17" spans="1:18" ht="26.25">
      <c r="A17" s="358"/>
      <c r="B17" s="359"/>
      <c r="C17" s="360"/>
      <c r="D17" s="360"/>
      <c r="E17" s="357"/>
      <c r="F17" s="357"/>
      <c r="G17" s="204"/>
      <c r="H17" s="354"/>
      <c r="I17" s="355"/>
      <c r="J17" s="238"/>
      <c r="K17" s="238"/>
      <c r="L17" s="238"/>
      <c r="M17" s="354"/>
      <c r="N17" s="355"/>
      <c r="O17" s="238"/>
      <c r="P17" s="238"/>
      <c r="Q17" s="252"/>
      <c r="R17" s="17"/>
    </row>
    <row r="18" spans="1:18" ht="26.25">
      <c r="A18" s="358"/>
      <c r="B18" s="359"/>
      <c r="C18" s="360"/>
      <c r="D18" s="360"/>
      <c r="E18" s="357"/>
      <c r="F18" s="357"/>
      <c r="G18" s="199"/>
      <c r="H18" s="354"/>
      <c r="I18" s="355"/>
      <c r="J18" s="238"/>
      <c r="K18" s="238"/>
      <c r="L18" s="238"/>
      <c r="M18" s="354"/>
      <c r="N18" s="355"/>
      <c r="O18" s="238"/>
      <c r="P18" s="238"/>
      <c r="Q18" s="252"/>
      <c r="R18" s="17"/>
    </row>
    <row r="19" spans="1:18" ht="23.25" customHeight="1">
      <c r="A19" s="358">
        <v>3</v>
      </c>
      <c r="B19" s="359" t="s">
        <v>300</v>
      </c>
      <c r="C19" s="360"/>
      <c r="D19" s="360"/>
      <c r="E19" s="357"/>
      <c r="F19" s="357"/>
      <c r="G19" s="204"/>
      <c r="H19" s="354"/>
      <c r="I19" s="355">
        <f>BYPL!K171</f>
        <v>-44.07774204692598</v>
      </c>
      <c r="J19" s="238"/>
      <c r="K19" s="238"/>
      <c r="L19" s="238"/>
      <c r="M19" s="354"/>
      <c r="N19" s="355">
        <f>BYPL!P171</f>
        <v>-0.06152236500000001</v>
      </c>
      <c r="O19" s="238"/>
      <c r="P19" s="238"/>
      <c r="Q19" s="252"/>
      <c r="R19" s="17"/>
    </row>
    <row r="20" spans="1:18" ht="26.25">
      <c r="A20" s="358"/>
      <c r="B20" s="359"/>
      <c r="C20" s="360"/>
      <c r="D20" s="360"/>
      <c r="E20" s="357"/>
      <c r="F20" s="357"/>
      <c r="G20" s="204"/>
      <c r="H20" s="354"/>
      <c r="I20" s="355"/>
      <c r="J20" s="238"/>
      <c r="K20" s="238"/>
      <c r="L20" s="238"/>
      <c r="M20" s="354"/>
      <c r="N20" s="355"/>
      <c r="O20" s="238"/>
      <c r="P20" s="238"/>
      <c r="Q20" s="252"/>
      <c r="R20" s="17"/>
    </row>
    <row r="21" spans="1:18" ht="26.25">
      <c r="A21" s="358"/>
      <c r="B21" s="361"/>
      <c r="C21" s="361"/>
      <c r="D21" s="361"/>
      <c r="E21" s="260"/>
      <c r="F21" s="260"/>
      <c r="G21" s="100"/>
      <c r="H21" s="354"/>
      <c r="I21" s="355"/>
      <c r="J21" s="238"/>
      <c r="K21" s="238"/>
      <c r="L21" s="238"/>
      <c r="M21" s="354"/>
      <c r="N21" s="355"/>
      <c r="O21" s="238"/>
      <c r="P21" s="238"/>
      <c r="Q21" s="252"/>
      <c r="R21" s="17"/>
    </row>
    <row r="22" spans="1:18" ht="26.25">
      <c r="A22" s="358">
        <v>4</v>
      </c>
      <c r="B22" s="359" t="s">
        <v>301</v>
      </c>
      <c r="C22" s="361"/>
      <c r="D22" s="361"/>
      <c r="E22" s="260"/>
      <c r="F22" s="260"/>
      <c r="G22" s="204"/>
      <c r="H22" s="354"/>
      <c r="I22" s="355">
        <f>NDMC!K87</f>
        <v>-9.271582265824911</v>
      </c>
      <c r="J22" s="238"/>
      <c r="K22" s="238"/>
      <c r="L22" s="238"/>
      <c r="M22" s="354"/>
      <c r="N22" s="355">
        <f>NDMC!P87</f>
        <v>-0.117137595</v>
      </c>
      <c r="O22" s="238"/>
      <c r="P22" s="238"/>
      <c r="Q22" s="252"/>
      <c r="R22" s="17"/>
    </row>
    <row r="23" spans="1:18" ht="26.25">
      <c r="A23" s="358"/>
      <c r="B23" s="359"/>
      <c r="C23" s="361"/>
      <c r="D23" s="361"/>
      <c r="E23" s="260"/>
      <c r="F23" s="260"/>
      <c r="G23" s="204"/>
      <c r="H23" s="354"/>
      <c r="I23" s="355"/>
      <c r="J23" s="238"/>
      <c r="K23" s="238"/>
      <c r="L23" s="238"/>
      <c r="M23" s="354"/>
      <c r="N23" s="355"/>
      <c r="O23" s="238"/>
      <c r="P23" s="238"/>
      <c r="Q23" s="252"/>
      <c r="R23" s="17"/>
    </row>
    <row r="24" spans="1:18" ht="26.25">
      <c r="A24" s="358"/>
      <c r="B24" s="361"/>
      <c r="C24" s="361"/>
      <c r="D24" s="361"/>
      <c r="E24" s="260"/>
      <c r="F24" s="260"/>
      <c r="G24" s="100"/>
      <c r="H24" s="354"/>
      <c r="I24" s="355"/>
      <c r="J24" s="238"/>
      <c r="K24" s="238"/>
      <c r="L24" s="238"/>
      <c r="M24" s="354"/>
      <c r="N24" s="355"/>
      <c r="O24" s="238"/>
      <c r="P24" s="238"/>
      <c r="Q24" s="252"/>
      <c r="R24" s="17"/>
    </row>
    <row r="25" spans="1:18" ht="26.25">
      <c r="A25" s="358">
        <v>5</v>
      </c>
      <c r="B25" s="359" t="s">
        <v>302</v>
      </c>
      <c r="C25" s="361"/>
      <c r="D25" s="361"/>
      <c r="E25" s="260"/>
      <c r="F25" s="260"/>
      <c r="G25" s="204"/>
      <c r="H25" s="354"/>
      <c r="I25" s="355">
        <f>MES!K54</f>
        <v>-0.36071918659778</v>
      </c>
      <c r="J25" s="238"/>
      <c r="K25" s="238"/>
      <c r="L25" s="238"/>
      <c r="M25" s="354" t="s">
        <v>328</v>
      </c>
      <c r="N25" s="355">
        <f>MES!P54</f>
        <v>0.07564349</v>
      </c>
      <c r="O25" s="238"/>
      <c r="P25" s="238"/>
      <c r="Q25" s="252"/>
      <c r="R25" s="17"/>
    </row>
    <row r="26" spans="1:18" ht="20.25">
      <c r="A26" s="201"/>
      <c r="B26" s="17"/>
      <c r="C26" s="17"/>
      <c r="D26" s="17"/>
      <c r="E26" s="17"/>
      <c r="F26" s="17"/>
      <c r="G26" s="17"/>
      <c r="H26" s="203"/>
      <c r="I26" s="356"/>
      <c r="J26" s="236"/>
      <c r="K26" s="236"/>
      <c r="L26" s="236"/>
      <c r="M26" s="236"/>
      <c r="N26" s="236"/>
      <c r="O26" s="236"/>
      <c r="P26" s="236"/>
      <c r="Q26" s="252"/>
      <c r="R26" s="17"/>
    </row>
    <row r="27" spans="1:18" ht="18">
      <c r="A27" s="197"/>
      <c r="B27" s="176"/>
      <c r="C27" s="206"/>
      <c r="D27" s="206"/>
      <c r="E27" s="206"/>
      <c r="F27" s="206"/>
      <c r="G27" s="207"/>
      <c r="H27" s="203"/>
      <c r="I27" s="17"/>
      <c r="J27" s="17"/>
      <c r="K27" s="17"/>
      <c r="L27" s="17"/>
      <c r="M27" s="17"/>
      <c r="N27" s="17"/>
      <c r="O27" s="17"/>
      <c r="P27" s="17"/>
      <c r="Q27" s="252"/>
      <c r="R27" s="17"/>
    </row>
    <row r="28" spans="1:18" ht="28.5" customHeight="1">
      <c r="A28" s="358">
        <v>6</v>
      </c>
      <c r="B28" s="359" t="s">
        <v>427</v>
      </c>
      <c r="C28" s="361"/>
      <c r="D28" s="361"/>
      <c r="E28" s="260"/>
      <c r="F28" s="260"/>
      <c r="G28" s="204"/>
      <c r="H28" s="354" t="s">
        <v>328</v>
      </c>
      <c r="I28" s="355">
        <f>Railway!K23</f>
        <v>0.9970600877129202</v>
      </c>
      <c r="J28" s="238"/>
      <c r="K28" s="238"/>
      <c r="L28" s="238"/>
      <c r="M28" s="354"/>
      <c r="N28" s="355">
        <f>Railway!P23</f>
        <v>-0.042211860000000004</v>
      </c>
      <c r="O28" s="17"/>
      <c r="P28" s="17"/>
      <c r="Q28" s="252"/>
      <c r="R28" s="17"/>
    </row>
    <row r="29" spans="1:18" ht="54" customHeight="1" thickBot="1">
      <c r="A29" s="352" t="s">
        <v>303</v>
      </c>
      <c r="B29" s="241"/>
      <c r="C29" s="241"/>
      <c r="D29" s="241"/>
      <c r="E29" s="241"/>
      <c r="F29" s="241"/>
      <c r="G29" s="241"/>
      <c r="H29" s="242"/>
      <c r="I29" s="242"/>
      <c r="J29" s="242"/>
      <c r="K29" s="242"/>
      <c r="L29" s="242"/>
      <c r="M29" s="242"/>
      <c r="N29" s="242"/>
      <c r="O29" s="242"/>
      <c r="P29" s="242"/>
      <c r="Q29" s="253"/>
      <c r="R29" s="17"/>
    </row>
    <row r="30" spans="1:9" ht="13.5" thickTop="1">
      <c r="A30" s="194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6" t="s">
        <v>327</v>
      </c>
      <c r="B33" s="17"/>
      <c r="C33" s="17"/>
      <c r="D33" s="17"/>
      <c r="E33" s="351"/>
      <c r="F33" s="351"/>
      <c r="G33" s="17"/>
      <c r="H33" s="17"/>
      <c r="I33" s="17"/>
    </row>
    <row r="34" spans="1:9" ht="15">
      <c r="A34" s="230"/>
      <c r="B34" s="230"/>
      <c r="C34" s="230"/>
      <c r="D34" s="230"/>
      <c r="E34" s="351"/>
      <c r="F34" s="351"/>
      <c r="G34" s="17"/>
      <c r="H34" s="17"/>
      <c r="I34" s="17"/>
    </row>
    <row r="35" spans="1:9" s="351" customFormat="1" ht="15" customHeight="1">
      <c r="A35" s="363" t="s">
        <v>335</v>
      </c>
      <c r="E35"/>
      <c r="F35"/>
      <c r="G35" s="230"/>
      <c r="H35" s="230"/>
      <c r="I35" s="230"/>
    </row>
    <row r="36" spans="1:9" s="351" customFormat="1" ht="15" customHeight="1">
      <c r="A36" s="363"/>
      <c r="E36"/>
      <c r="F36"/>
      <c r="H36" s="230"/>
      <c r="I36" s="230"/>
    </row>
    <row r="37" spans="1:9" s="351" customFormat="1" ht="15" customHeight="1">
      <c r="A37" s="363" t="s">
        <v>336</v>
      </c>
      <c r="E37"/>
      <c r="F37"/>
      <c r="I37" s="230"/>
    </row>
    <row r="38" spans="1:9" s="351" customFormat="1" ht="15" customHeight="1">
      <c r="A38" s="362"/>
      <c r="E38"/>
      <c r="F38"/>
      <c r="I38" s="230"/>
    </row>
    <row r="39" spans="1:9" s="351" customFormat="1" ht="15" customHeight="1">
      <c r="A39" s="363"/>
      <c r="E39"/>
      <c r="F39"/>
      <c r="I39" s="230"/>
    </row>
    <row r="40" spans="1:6" s="351" customFormat="1" ht="15" customHeight="1">
      <c r="A40" s="363"/>
      <c r="B40" s="350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2021-12-22T10:27:18Z</cp:lastPrinted>
  <dcterms:created xsi:type="dcterms:W3CDTF">1996-10-14T23:33:28Z</dcterms:created>
  <dcterms:modified xsi:type="dcterms:W3CDTF">2021-12-22T10:27:51Z</dcterms:modified>
  <cp:category/>
  <cp:version/>
  <cp:contentType/>
  <cp:contentStatus/>
</cp:coreProperties>
</file>